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user\Desktop\news foto\"/>
    </mc:Choice>
  </mc:AlternateContent>
  <xr:revisionPtr revIDLastSave="0" documentId="8_{3CF4DE37-ACD5-4F43-B84B-2FB7B857851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3 жадвал" sheetId="6" r:id="rId1"/>
  </sheets>
  <definedNames>
    <definedName name="_xlnm.Print_Area" localSheetId="0">'3 жадвал'!$A$1:$W$30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4" i="6" l="1"/>
  <c r="K10" i="6"/>
  <c r="D10" i="6" s="1"/>
  <c r="K11" i="6"/>
  <c r="X11" i="6" s="1"/>
  <c r="K12" i="6"/>
  <c r="D12" i="6" s="1"/>
  <c r="K13" i="6"/>
  <c r="D13" i="6" s="1"/>
  <c r="K14" i="6"/>
  <c r="D14" i="6" s="1"/>
  <c r="K15" i="6"/>
  <c r="D15" i="6" s="1"/>
  <c r="K16" i="6"/>
  <c r="D16" i="6" s="1"/>
  <c r="K17" i="6"/>
  <c r="X17" i="6" s="1"/>
  <c r="K18" i="6"/>
  <c r="D18" i="6" s="1"/>
  <c r="K19" i="6"/>
  <c r="D19" i="6" s="1"/>
  <c r="K20" i="6"/>
  <c r="D20" i="6" s="1"/>
  <c r="K21" i="6"/>
  <c r="D21" i="6" s="1"/>
  <c r="K22" i="6"/>
  <c r="D22" i="6" s="1"/>
  <c r="K23" i="6"/>
  <c r="D23" i="6" s="1"/>
  <c r="K9" i="6"/>
  <c r="D9" i="6" s="1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9" i="6"/>
  <c r="M24" i="6"/>
  <c r="U24" i="6"/>
  <c r="O24" i="6"/>
  <c r="W24" i="6"/>
  <c r="V24" i="6"/>
  <c r="T24" i="6"/>
  <c r="J24" i="6"/>
  <c r="I24" i="6"/>
  <c r="Z13" i="6"/>
  <c r="Z14" i="6"/>
  <c r="AA23" i="6"/>
  <c r="AA22" i="6"/>
  <c r="AA21" i="6"/>
  <c r="AA20" i="6"/>
  <c r="AA19" i="6"/>
  <c r="AA18" i="6"/>
  <c r="AA17" i="6"/>
  <c r="AA16" i="6"/>
  <c r="AA15" i="6"/>
  <c r="AA14" i="6"/>
  <c r="AA13" i="6"/>
  <c r="AA12" i="6"/>
  <c r="AA11" i="6"/>
  <c r="AA10" i="6"/>
  <c r="AA9" i="6"/>
  <c r="Z9" i="6"/>
  <c r="Z16" i="6"/>
  <c r="Z19" i="6"/>
  <c r="Z22" i="6"/>
  <c r="X23" i="6"/>
  <c r="Z15" i="6"/>
  <c r="Z23" i="6"/>
  <c r="Z11" i="6"/>
  <c r="Y9" i="6"/>
  <c r="Z18" i="6"/>
  <c r="Z21" i="6"/>
  <c r="Z17" i="6"/>
  <c r="Z20" i="6"/>
  <c r="Z12" i="6"/>
  <c r="Z10" i="6"/>
  <c r="AC23" i="6"/>
  <c r="AD23" i="6" s="1"/>
  <c r="AC21" i="6"/>
  <c r="AD21" i="6" s="1"/>
  <c r="AC10" i="6"/>
  <c r="AD10" i="6" s="1"/>
  <c r="AC11" i="6"/>
  <c r="AD11" i="6" s="1"/>
  <c r="AC12" i="6"/>
  <c r="AD12" i="6" s="1"/>
  <c r="AC13" i="6"/>
  <c r="AD13" i="6" s="1"/>
  <c r="AC14" i="6"/>
  <c r="AD14" i="6" s="1"/>
  <c r="AC15" i="6"/>
  <c r="AD15" i="6" s="1"/>
  <c r="AC16" i="6"/>
  <c r="AD16" i="6" s="1"/>
  <c r="AC17" i="6"/>
  <c r="AD17" i="6" s="1"/>
  <c r="AC18" i="6"/>
  <c r="AD18" i="6" s="1"/>
  <c r="AC19" i="6"/>
  <c r="AD19" i="6" s="1"/>
  <c r="AC20" i="6"/>
  <c r="AD20" i="6" s="1"/>
  <c r="AC22" i="6"/>
  <c r="AC9" i="6"/>
  <c r="AD9" i="6" s="1"/>
  <c r="AD22" i="6"/>
  <c r="Y23" i="6"/>
  <c r="AC24" i="6"/>
  <c r="AD24" i="6" s="1"/>
  <c r="Y21" i="6"/>
  <c r="Y13" i="6"/>
  <c r="Y12" i="6"/>
  <c r="Y19" i="6"/>
  <c r="Y18" i="6"/>
  <c r="Y10" i="6"/>
  <c r="Y15" i="6"/>
  <c r="Y20" i="6"/>
  <c r="Y14" i="6"/>
  <c r="Y16" i="6"/>
  <c r="Y22" i="6"/>
  <c r="Y17" i="6"/>
  <c r="Y11" i="6"/>
  <c r="X19" i="6" l="1"/>
  <c r="X12" i="6"/>
  <c r="X20" i="6"/>
  <c r="X13" i="6"/>
  <c r="X15" i="6"/>
  <c r="X22" i="6"/>
  <c r="X10" i="6"/>
  <c r="X14" i="6"/>
  <c r="L24" i="6"/>
  <c r="X21" i="6"/>
  <c r="X9" i="6"/>
  <c r="X18" i="6"/>
  <c r="D11" i="6"/>
  <c r="K24" i="6"/>
  <c r="X16" i="6"/>
  <c r="D17" i="6"/>
  <c r="C24" i="6" l="1"/>
  <c r="G24" i="6" s="1"/>
  <c r="D24" i="6"/>
  <c r="R24" i="6" s="1"/>
  <c r="X24" i="6" l="1"/>
  <c r="E24" i="6"/>
  <c r="F24" i="6"/>
  <c r="H24" i="6"/>
  <c r="S24" i="6"/>
  <c r="P24" i="6"/>
  <c r="Q24" i="6"/>
  <c r="AA24" i="6" l="1"/>
  <c r="Y24" i="6"/>
  <c r="Z24" i="6"/>
</calcChain>
</file>

<file path=xl/sharedStrings.xml><?xml version="1.0" encoding="utf-8"?>
<sst xmlns="http://schemas.openxmlformats.org/spreadsheetml/2006/main" count="57" uniqueCount="48">
  <si>
    <t xml:space="preserve">  </t>
  </si>
  <si>
    <t>6+8</t>
  </si>
  <si>
    <t>9+10+11</t>
  </si>
  <si>
    <t>16+17+18+19</t>
  </si>
  <si>
    <t>Elektron murojaatlar</t>
  </si>
  <si>
    <t>Jami</t>
  </si>
  <si>
    <t>Hudular nomi</t>
  </si>
  <si>
    <t>Qoraqalpog‘iston Respublikasi</t>
  </si>
  <si>
    <t>Andijon</t>
  </si>
  <si>
    <t>Buxoro</t>
  </si>
  <si>
    <t>Jizzax</t>
  </si>
  <si>
    <t>Qashqadaryo</t>
  </si>
  <si>
    <t>Navoiy</t>
  </si>
  <si>
    <t>Namangan</t>
  </si>
  <si>
    <t>Samarqand</t>
  </si>
  <si>
    <t>Sirdaryo</t>
  </si>
  <si>
    <t>Surxondaryo</t>
  </si>
  <si>
    <t xml:space="preserve">Farg‘ona
</t>
  </si>
  <si>
    <t>Xorazm</t>
  </si>
  <si>
    <t>Toshkent shahar</t>
  </si>
  <si>
    <t>Boshqa hududdan</t>
  </si>
  <si>
    <t>Shu jumladan</t>
  </si>
  <si>
    <t xml:space="preserve">Murojaat etuvchilar toifasi </t>
  </si>
  <si>
    <t>Vazirlar Mahkamasidan kelgan</t>
  </si>
  <si>
    <t xml:space="preserve">Og‘zaki murojaatlar </t>
  </si>
  <si>
    <t>Vazirlik   apparatida ko‘rilgan</t>
  </si>
  <si>
    <t xml:space="preserve">Hududiy idoralarga yuborilgan </t>
  </si>
  <si>
    <t>ko‘rib chiqil moqda</t>
  </si>
  <si>
    <t>Rahbarlarning</t>
  </si>
  <si>
    <t>ishonch telefoni</t>
  </si>
  <si>
    <t>shaxsiy qabuli</t>
  </si>
  <si>
    <t>sayyor qabuli</t>
  </si>
  <si>
    <t>3-jadval</t>
  </si>
  <si>
    <t>T/r</t>
  </si>
  <si>
    <t xml:space="preserve">              Jami:</t>
  </si>
  <si>
    <t>Tegishli idoralar va hokimiyatlarga yuborilgan</t>
  </si>
  <si>
    <t xml:space="preserve">Toshkent </t>
  </si>
  <si>
    <t>mas’ul xodim-larning qabuli</t>
  </si>
  <si>
    <t>Yuridik
shaxslar</t>
  </si>
  <si>
    <t>Jismoniy
shaxslar</t>
  </si>
  <si>
    <t>Yozma
murojaatlar</t>
  </si>
  <si>
    <t xml:space="preserve"> O‘tkazilgan sayyor 
qabullar soni</t>
  </si>
  <si>
    <t>2025-yilda kelib tushgan murojaatlar bo‘yicha</t>
  </si>
  <si>
    <r>
      <t xml:space="preserve">2024-2025-yillarning yarim yili (yanvar-iyun oylari) davomida </t>
    </r>
    <r>
      <rPr>
        <b/>
        <sz val="16"/>
        <color rgb="FFFF0000"/>
        <rFont val="Times New Roman"/>
        <family val="1"/>
        <charset val="204"/>
      </rPr>
      <t>Oʻzbekiston Respublikasi Iqtisodiyot va moliya vazirligiga</t>
    </r>
    <r>
      <rPr>
        <b/>
        <sz val="16"/>
        <rFont val="Times New Roman"/>
        <family val="1"/>
        <charset val="204"/>
      </rPr>
      <t xml:space="preserve"> jismoniy va yuridik shaxslardan kelib tushgan                   
murojaatlarning hududlar bo‘yicha taqqoslama tahlili to‘g‘risida ma’lumot </t>
    </r>
  </si>
  <si>
    <t>2024-yil</t>
  </si>
  <si>
    <t>2025-yil</t>
  </si>
  <si>
    <t xml:space="preserve">   Vazir o‘rinbosari </t>
  </si>
  <si>
    <t>I.Umurzakov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</si>
</sst>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₽&quot;_-;\-* #,##0.00\ &quot;₽&quot;_-;_-* &quot;-&quot;??\ &quot;₽&quot;_-;_-@_-"/>
  </numFmts>
  <fonts count="16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b/>
      <i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22"/>
      <color rgb="FF000000"/>
      <name val="Times"/>
      <family val="1"/>
    </font>
    <font>
      <b/>
      <sz val="16"/>
      <color rgb="FFFF0000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1"/>
    <xf numFmtId="0" fontId="6" fillId="0" borderId="1"/>
    <xf numFmtId="44" fontId="13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9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left" vertical="center"/>
    </xf>
    <xf numFmtId="0" fontId="12" fillId="0" borderId="0" xfId="0" applyFont="1" applyProtection="1">
      <protection locked="0"/>
    </xf>
    <xf numFmtId="0" fontId="0" fillId="0" borderId="0" xfId="0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1" fontId="14" fillId="0" borderId="2" xfId="0" applyNumberFormat="1" applyFont="1" applyBorder="1" applyAlignment="1" applyProtection="1">
      <alignment horizontal="center" vertical="center"/>
      <protection locked="0"/>
    </xf>
    <xf numFmtId="0" fontId="14" fillId="0" borderId="2" xfId="3" applyNumberFormat="1" applyFont="1" applyFill="1" applyBorder="1" applyAlignment="1" applyProtection="1">
      <alignment horizontal="center" vertical="center"/>
      <protection locked="0"/>
    </xf>
    <xf numFmtId="0" fontId="14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14" fillId="3" borderId="2" xfId="0" applyFont="1" applyFill="1" applyBorder="1" applyAlignment="1" applyProtection="1">
      <alignment horizontal="center" vertical="center"/>
      <protection locked="0"/>
    </xf>
    <xf numFmtId="1" fontId="14" fillId="3" borderId="2" xfId="0" applyNumberFormat="1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2" xfId="3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</cellXfs>
  <cellStyles count="4">
    <cellStyle name="Денежный" xfId="3" builtinId="4"/>
    <cellStyle name="Обычный" xfId="0" builtinId="0"/>
    <cellStyle name="Обычный 2" xfId="1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mruColors>
      <color rgb="FF00CC00"/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CC00"/>
    <pageSetUpPr fitToPage="1"/>
  </sheetPr>
  <dimension ref="A1:AE31"/>
  <sheetViews>
    <sheetView tabSelected="1" view="pageBreakPreview" topLeftCell="A13" zoomScale="70" zoomScaleNormal="70" zoomScaleSheetLayoutView="70" workbookViewId="0">
      <selection activeCell="S29" sqref="S29"/>
    </sheetView>
  </sheetViews>
  <sheetFormatPr defaultColWidth="9.140625" defaultRowHeight="20.25" x14ac:dyDescent="0.3"/>
  <cols>
    <col min="1" max="1" width="6.42578125" style="9" customWidth="1"/>
    <col min="2" max="2" width="22.85546875" style="9" customWidth="1"/>
    <col min="3" max="8" width="12.140625" style="9" customWidth="1"/>
    <col min="9" max="10" width="17" style="9" customWidth="1"/>
    <col min="11" max="11" width="11.42578125" style="9" customWidth="1"/>
    <col min="12" max="12" width="11.42578125" style="18" customWidth="1"/>
    <col min="13" max="15" width="11.42578125" style="9" customWidth="1"/>
    <col min="16" max="17" width="16" style="9" customWidth="1"/>
    <col min="18" max="18" width="21.28515625" style="9" customWidth="1"/>
    <col min="19" max="19" width="13.28515625" style="9" customWidth="1"/>
    <col min="20" max="20" width="10.7109375" style="9" customWidth="1"/>
    <col min="21" max="21" width="10.7109375" style="1" customWidth="1"/>
    <col min="22" max="22" width="10.7109375" style="9" customWidth="1"/>
    <col min="23" max="23" width="10.7109375" style="8" customWidth="1"/>
    <col min="24" max="25" width="0" style="8" hidden="1" customWidth="1"/>
    <col min="26" max="26" width="12" style="8" hidden="1" customWidth="1"/>
    <col min="27" max="27" width="12.5703125" style="8" hidden="1" customWidth="1"/>
    <col min="28" max="32" width="0" style="9" hidden="1" customWidth="1"/>
    <col min="33" max="16384" width="9.140625" style="9"/>
  </cols>
  <sheetData>
    <row r="1" spans="1:31" ht="74.25" customHeight="1" x14ac:dyDescent="0.3">
      <c r="A1" s="52" t="s">
        <v>43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</row>
    <row r="2" spans="1:31" ht="21" thickBot="1" x14ac:dyDescent="0.35">
      <c r="A2" s="10"/>
      <c r="B2" s="5"/>
      <c r="C2" s="5"/>
      <c r="D2" s="5"/>
      <c r="E2" s="5"/>
      <c r="F2" s="5"/>
      <c r="G2" s="5"/>
      <c r="H2" s="5"/>
      <c r="I2" s="5"/>
      <c r="J2" s="5"/>
      <c r="K2" s="5"/>
      <c r="L2" s="11"/>
      <c r="M2" s="5"/>
      <c r="N2" s="5"/>
      <c r="O2" s="5"/>
      <c r="P2" s="5"/>
      <c r="Q2" s="5"/>
      <c r="R2" s="5"/>
      <c r="S2" s="5"/>
      <c r="T2" s="5"/>
      <c r="U2" s="5"/>
      <c r="V2" s="57" t="s">
        <v>32</v>
      </c>
      <c r="W2" s="57"/>
    </row>
    <row r="3" spans="1:31" ht="26.25" customHeight="1" x14ac:dyDescent="0.3">
      <c r="A3" s="62" t="s">
        <v>33</v>
      </c>
      <c r="B3" s="65" t="s">
        <v>6</v>
      </c>
      <c r="C3" s="67" t="s">
        <v>5</v>
      </c>
      <c r="D3" s="67"/>
      <c r="E3" s="65" t="s">
        <v>21</v>
      </c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8"/>
    </row>
    <row r="4" spans="1:31" ht="22.5" customHeight="1" x14ac:dyDescent="0.3">
      <c r="A4" s="63"/>
      <c r="B4" s="54"/>
      <c r="C4" s="53"/>
      <c r="D4" s="53"/>
      <c r="E4" s="53" t="s">
        <v>22</v>
      </c>
      <c r="F4" s="53"/>
      <c r="G4" s="53"/>
      <c r="H4" s="53"/>
      <c r="I4" s="54" t="s">
        <v>42</v>
      </c>
      <c r="J4" s="54"/>
      <c r="K4" s="54"/>
      <c r="L4" s="54"/>
      <c r="M4" s="54"/>
      <c r="N4" s="54"/>
      <c r="O4" s="54"/>
      <c r="P4" s="54"/>
      <c r="Q4" s="54"/>
      <c r="R4" s="54"/>
      <c r="S4" s="54"/>
      <c r="T4" s="53" t="s">
        <v>23</v>
      </c>
      <c r="U4" s="53"/>
      <c r="V4" s="53" t="s">
        <v>41</v>
      </c>
      <c r="W4" s="58"/>
    </row>
    <row r="5" spans="1:31" ht="42" customHeight="1" x14ac:dyDescent="0.3">
      <c r="A5" s="63"/>
      <c r="B5" s="54"/>
      <c r="C5" s="53"/>
      <c r="D5" s="53"/>
      <c r="E5" s="53" t="s">
        <v>39</v>
      </c>
      <c r="F5" s="53"/>
      <c r="G5" s="53" t="s">
        <v>38</v>
      </c>
      <c r="H5" s="53"/>
      <c r="I5" s="53" t="s">
        <v>40</v>
      </c>
      <c r="J5" s="53" t="s">
        <v>4</v>
      </c>
      <c r="K5" s="54" t="s">
        <v>24</v>
      </c>
      <c r="L5" s="54"/>
      <c r="M5" s="54"/>
      <c r="N5" s="54"/>
      <c r="O5" s="54"/>
      <c r="P5" s="53" t="s">
        <v>25</v>
      </c>
      <c r="Q5" s="53" t="s">
        <v>26</v>
      </c>
      <c r="R5" s="53" t="s">
        <v>35</v>
      </c>
      <c r="S5" s="53" t="s">
        <v>27</v>
      </c>
      <c r="T5" s="53"/>
      <c r="U5" s="53"/>
      <c r="V5" s="53"/>
      <c r="W5" s="58"/>
    </row>
    <row r="6" spans="1:31" ht="29.25" customHeight="1" x14ac:dyDescent="0.3">
      <c r="A6" s="63"/>
      <c r="B6" s="54"/>
      <c r="C6" s="53"/>
      <c r="D6" s="53"/>
      <c r="E6" s="53"/>
      <c r="F6" s="53"/>
      <c r="G6" s="53"/>
      <c r="H6" s="53"/>
      <c r="I6" s="53"/>
      <c r="J6" s="53"/>
      <c r="K6" s="54" t="s">
        <v>5</v>
      </c>
      <c r="L6" s="54" t="s">
        <v>28</v>
      </c>
      <c r="M6" s="54"/>
      <c r="N6" s="53" t="s">
        <v>37</v>
      </c>
      <c r="O6" s="53" t="s">
        <v>29</v>
      </c>
      <c r="P6" s="53"/>
      <c r="Q6" s="53"/>
      <c r="R6" s="53"/>
      <c r="S6" s="53"/>
      <c r="T6" s="53"/>
      <c r="U6" s="53"/>
      <c r="V6" s="53"/>
      <c r="W6" s="58"/>
    </row>
    <row r="7" spans="1:31" ht="57.75" customHeight="1" thickBot="1" x14ac:dyDescent="0.35">
      <c r="A7" s="64"/>
      <c r="B7" s="66"/>
      <c r="C7" s="2" t="s">
        <v>44</v>
      </c>
      <c r="D7" s="2" t="s">
        <v>45</v>
      </c>
      <c r="E7" s="2" t="s">
        <v>44</v>
      </c>
      <c r="F7" s="2" t="s">
        <v>45</v>
      </c>
      <c r="G7" s="2" t="s">
        <v>44</v>
      </c>
      <c r="H7" s="2" t="s">
        <v>45</v>
      </c>
      <c r="I7" s="59"/>
      <c r="J7" s="59"/>
      <c r="K7" s="66"/>
      <c r="L7" s="12" t="s">
        <v>30</v>
      </c>
      <c r="M7" s="13" t="s">
        <v>31</v>
      </c>
      <c r="N7" s="59"/>
      <c r="O7" s="59"/>
      <c r="P7" s="59"/>
      <c r="Q7" s="59"/>
      <c r="R7" s="59"/>
      <c r="S7" s="59"/>
      <c r="T7" s="2" t="s">
        <v>44</v>
      </c>
      <c r="U7" s="2" t="s">
        <v>45</v>
      </c>
      <c r="V7" s="2" t="s">
        <v>44</v>
      </c>
      <c r="W7" s="2" t="s">
        <v>45</v>
      </c>
    </row>
    <row r="8" spans="1:31" ht="24" customHeight="1" thickBot="1" x14ac:dyDescent="0.35">
      <c r="A8" s="29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1">
        <v>9</v>
      </c>
      <c r="J8" s="32">
        <v>10</v>
      </c>
      <c r="K8" s="30">
        <v>11</v>
      </c>
      <c r="L8" s="33">
        <v>12</v>
      </c>
      <c r="M8" s="32">
        <v>13</v>
      </c>
      <c r="N8" s="32">
        <v>14</v>
      </c>
      <c r="O8" s="32">
        <v>15</v>
      </c>
      <c r="P8" s="32">
        <v>16</v>
      </c>
      <c r="Q8" s="32">
        <v>17</v>
      </c>
      <c r="R8" s="34">
        <v>18</v>
      </c>
      <c r="S8" s="32">
        <v>19</v>
      </c>
      <c r="T8" s="30">
        <v>20</v>
      </c>
      <c r="U8" s="30">
        <v>21</v>
      </c>
      <c r="V8" s="30">
        <v>22</v>
      </c>
      <c r="W8" s="35">
        <v>23</v>
      </c>
      <c r="X8" s="8" t="s">
        <v>2</v>
      </c>
      <c r="Y8" s="8" t="s">
        <v>1</v>
      </c>
      <c r="Z8" s="8" t="s">
        <v>3</v>
      </c>
      <c r="AC8" s="1"/>
      <c r="AD8" s="1"/>
    </row>
    <row r="9" spans="1:31" ht="52.5" customHeight="1" x14ac:dyDescent="0.3">
      <c r="A9" s="22">
        <v>1</v>
      </c>
      <c r="B9" s="23" t="s">
        <v>7</v>
      </c>
      <c r="C9" s="37">
        <f>E9+G9</f>
        <v>70</v>
      </c>
      <c r="D9" s="37">
        <f>IF(((F9+H9)-(I9+J9+K9))+((F9+H9)-(P9+Q9+R9+S9))=0,F9+H9,"ХАТО")</f>
        <v>59</v>
      </c>
      <c r="E9" s="49">
        <v>61</v>
      </c>
      <c r="F9" s="44">
        <v>51</v>
      </c>
      <c r="G9" s="50">
        <v>9</v>
      </c>
      <c r="H9" s="44">
        <v>8</v>
      </c>
      <c r="I9" s="48">
        <v>10</v>
      </c>
      <c r="J9" s="48">
        <v>49</v>
      </c>
      <c r="K9" s="37">
        <f>L9+M9+N9+O9</f>
        <v>0</v>
      </c>
      <c r="L9" s="48"/>
      <c r="M9" s="48"/>
      <c r="N9" s="48"/>
      <c r="O9" s="48"/>
      <c r="P9" s="48">
        <v>26</v>
      </c>
      <c r="Q9" s="48">
        <v>18</v>
      </c>
      <c r="R9" s="48">
        <v>8</v>
      </c>
      <c r="S9" s="48">
        <v>7</v>
      </c>
      <c r="T9" s="48">
        <v>2</v>
      </c>
      <c r="U9" s="43">
        <v>3</v>
      </c>
      <c r="V9" s="51"/>
      <c r="W9" s="45"/>
      <c r="X9" s="8" t="e">
        <f>I9+J9+K9-#REF!</f>
        <v>#REF!</v>
      </c>
      <c r="Y9" s="8" t="e">
        <f>#REF!-#REF!-#REF!</f>
        <v>#REF!</v>
      </c>
      <c r="Z9" s="8" t="e">
        <f>P9+Q9+R9+S9-#REF!</f>
        <v>#REF!</v>
      </c>
      <c r="AA9" s="8" t="e">
        <f>P9+Q9+R9+S9-#REF!</f>
        <v>#REF!</v>
      </c>
      <c r="AB9" s="14"/>
      <c r="AC9" s="1" t="e">
        <f>#REF!+#REF!</f>
        <v>#REF!</v>
      </c>
      <c r="AD9" s="1" t="e">
        <f>AC9-#REF!</f>
        <v>#REF!</v>
      </c>
      <c r="AE9" s="3"/>
    </row>
    <row r="10" spans="1:31" ht="37.5" customHeight="1" x14ac:dyDescent="0.3">
      <c r="A10" s="7">
        <v>2</v>
      </c>
      <c r="B10" s="15" t="s">
        <v>8</v>
      </c>
      <c r="C10" s="24">
        <f t="shared" ref="C10:C23" si="0">E10+G10</f>
        <v>97</v>
      </c>
      <c r="D10" s="24">
        <f t="shared" ref="D10:D23" si="1">IF(((F10+H10)-(I10+J10+K10))+((F10+H10)-(P10+Q10+R10+S10))=0,F10+H10,"ХАТО")</f>
        <v>104</v>
      </c>
      <c r="E10" s="49">
        <v>83</v>
      </c>
      <c r="F10" s="44">
        <v>85</v>
      </c>
      <c r="G10" s="50">
        <v>14</v>
      </c>
      <c r="H10" s="44">
        <v>19</v>
      </c>
      <c r="I10" s="48">
        <v>14</v>
      </c>
      <c r="J10" s="48">
        <v>90</v>
      </c>
      <c r="K10" s="24">
        <f t="shared" ref="K10:K23" si="2">L10+M10+N10+O10</f>
        <v>0</v>
      </c>
      <c r="L10" s="48"/>
      <c r="M10" s="48"/>
      <c r="N10" s="48"/>
      <c r="O10" s="48"/>
      <c r="P10" s="48">
        <v>76</v>
      </c>
      <c r="Q10" s="48">
        <v>20</v>
      </c>
      <c r="R10" s="48">
        <v>7</v>
      </c>
      <c r="S10" s="48">
        <v>1</v>
      </c>
      <c r="T10" s="48">
        <v>6</v>
      </c>
      <c r="U10" s="43">
        <v>2</v>
      </c>
      <c r="V10" s="51"/>
      <c r="W10" s="46"/>
      <c r="X10" s="8" t="e">
        <f>I10+J10+K10-#REF!</f>
        <v>#REF!</v>
      </c>
      <c r="Y10" s="8" t="e">
        <f>#REF!-#REF!-#REF!</f>
        <v>#REF!</v>
      </c>
      <c r="Z10" s="8" t="e">
        <f>P10+Q10+R10+S10-#REF!</f>
        <v>#REF!</v>
      </c>
      <c r="AA10" s="8" t="e">
        <f>P10+Q10+R10+S10-#REF!</f>
        <v>#REF!</v>
      </c>
      <c r="AB10" s="16"/>
      <c r="AC10" s="1" t="e">
        <f>#REF!+#REF!</f>
        <v>#REF!</v>
      </c>
      <c r="AD10" s="1" t="e">
        <f>AC10-#REF!</f>
        <v>#REF!</v>
      </c>
      <c r="AE10" s="3"/>
    </row>
    <row r="11" spans="1:31" ht="37.5" customHeight="1" x14ac:dyDescent="0.3">
      <c r="A11" s="7">
        <v>3</v>
      </c>
      <c r="B11" s="15" t="s">
        <v>9</v>
      </c>
      <c r="C11" s="24">
        <f t="shared" si="0"/>
        <v>134</v>
      </c>
      <c r="D11" s="24">
        <f t="shared" si="1"/>
        <v>77</v>
      </c>
      <c r="E11" s="49">
        <v>107</v>
      </c>
      <c r="F11" s="44">
        <v>68</v>
      </c>
      <c r="G11" s="50">
        <v>27</v>
      </c>
      <c r="H11" s="44">
        <v>9</v>
      </c>
      <c r="I11" s="48">
        <v>13</v>
      </c>
      <c r="J11" s="48">
        <v>63</v>
      </c>
      <c r="K11" s="24">
        <f t="shared" si="2"/>
        <v>1</v>
      </c>
      <c r="L11" s="48"/>
      <c r="M11" s="48"/>
      <c r="N11" s="48"/>
      <c r="O11" s="48">
        <v>1</v>
      </c>
      <c r="P11" s="48">
        <v>46</v>
      </c>
      <c r="Q11" s="48">
        <v>15</v>
      </c>
      <c r="R11" s="48">
        <v>9</v>
      </c>
      <c r="S11" s="48">
        <v>7</v>
      </c>
      <c r="T11" s="48">
        <v>4</v>
      </c>
      <c r="U11" s="43"/>
      <c r="V11" s="51"/>
      <c r="W11" s="46"/>
      <c r="X11" s="8" t="e">
        <f>I11+J11+K11-#REF!</f>
        <v>#REF!</v>
      </c>
      <c r="Y11" s="8" t="e">
        <f>#REF!-#REF!-#REF!</f>
        <v>#REF!</v>
      </c>
      <c r="Z11" s="8" t="e">
        <f>P11+Q11+R11+S11-#REF!</f>
        <v>#REF!</v>
      </c>
      <c r="AA11" s="8" t="e">
        <f>P11+Q11+R11+S11-#REF!</f>
        <v>#REF!</v>
      </c>
      <c r="AB11" s="16"/>
      <c r="AC11" s="1" t="e">
        <f>#REF!+#REF!</f>
        <v>#REF!</v>
      </c>
      <c r="AD11" s="1" t="e">
        <f>AC11-#REF!</f>
        <v>#REF!</v>
      </c>
      <c r="AE11" s="3"/>
    </row>
    <row r="12" spans="1:31" ht="37.5" customHeight="1" x14ac:dyDescent="0.3">
      <c r="A12" s="7">
        <v>4</v>
      </c>
      <c r="B12" s="15" t="s">
        <v>10</v>
      </c>
      <c r="C12" s="24">
        <f t="shared" si="0"/>
        <v>79</v>
      </c>
      <c r="D12" s="24">
        <f t="shared" si="1"/>
        <v>112</v>
      </c>
      <c r="E12" s="49">
        <v>62</v>
      </c>
      <c r="F12" s="44">
        <v>101</v>
      </c>
      <c r="G12" s="50">
        <v>17</v>
      </c>
      <c r="H12" s="44">
        <v>11</v>
      </c>
      <c r="I12" s="48">
        <v>19</v>
      </c>
      <c r="J12" s="48">
        <v>68</v>
      </c>
      <c r="K12" s="24">
        <f t="shared" si="2"/>
        <v>25</v>
      </c>
      <c r="L12" s="48"/>
      <c r="M12" s="48">
        <v>19</v>
      </c>
      <c r="N12" s="48">
        <v>3</v>
      </c>
      <c r="O12" s="48">
        <v>3</v>
      </c>
      <c r="P12" s="48">
        <v>55</v>
      </c>
      <c r="Q12" s="48">
        <v>39</v>
      </c>
      <c r="R12" s="48">
        <v>12</v>
      </c>
      <c r="S12" s="48">
        <v>6</v>
      </c>
      <c r="T12" s="48">
        <v>0</v>
      </c>
      <c r="U12" s="43">
        <v>6</v>
      </c>
      <c r="V12" s="51"/>
      <c r="W12" s="46">
        <v>1</v>
      </c>
      <c r="X12" s="8" t="e">
        <f>I12+J12+K12-#REF!</f>
        <v>#REF!</v>
      </c>
      <c r="Y12" s="8" t="e">
        <f>#REF!-#REF!-#REF!</f>
        <v>#REF!</v>
      </c>
      <c r="Z12" s="8" t="e">
        <f>P12+Q12+R12+S12-#REF!</f>
        <v>#REF!</v>
      </c>
      <c r="AA12" s="8" t="e">
        <f>P12+Q12+R12+S12-#REF!</f>
        <v>#REF!</v>
      </c>
      <c r="AB12" s="16"/>
      <c r="AC12" s="1" t="e">
        <f>#REF!+#REF!</f>
        <v>#REF!</v>
      </c>
      <c r="AD12" s="1" t="e">
        <f>AC12-#REF!</f>
        <v>#REF!</v>
      </c>
      <c r="AE12" s="16"/>
    </row>
    <row r="13" spans="1:31" ht="37.5" customHeight="1" x14ac:dyDescent="0.3">
      <c r="A13" s="7">
        <v>5</v>
      </c>
      <c r="B13" s="15" t="s">
        <v>11</v>
      </c>
      <c r="C13" s="24">
        <f t="shared" si="0"/>
        <v>215</v>
      </c>
      <c r="D13" s="24">
        <f t="shared" si="1"/>
        <v>304</v>
      </c>
      <c r="E13" s="49">
        <v>190</v>
      </c>
      <c r="F13" s="44">
        <v>285</v>
      </c>
      <c r="G13" s="50">
        <v>25</v>
      </c>
      <c r="H13" s="44">
        <v>19</v>
      </c>
      <c r="I13" s="48">
        <v>61</v>
      </c>
      <c r="J13" s="48">
        <v>211</v>
      </c>
      <c r="K13" s="24">
        <f t="shared" si="2"/>
        <v>32</v>
      </c>
      <c r="L13" s="48"/>
      <c r="M13" s="48">
        <v>28</v>
      </c>
      <c r="N13" s="48">
        <v>2</v>
      </c>
      <c r="O13" s="48">
        <v>2</v>
      </c>
      <c r="P13" s="48">
        <v>166</v>
      </c>
      <c r="Q13" s="48">
        <v>75</v>
      </c>
      <c r="R13" s="48">
        <v>53</v>
      </c>
      <c r="S13" s="48">
        <v>10</v>
      </c>
      <c r="T13" s="48">
        <v>5</v>
      </c>
      <c r="U13" s="43">
        <v>5</v>
      </c>
      <c r="V13" s="51"/>
      <c r="W13" s="46">
        <v>1</v>
      </c>
      <c r="X13" s="8" t="e">
        <f>I13+J13+K13-#REF!</f>
        <v>#REF!</v>
      </c>
      <c r="Y13" s="8" t="e">
        <f>#REF!-#REF!-#REF!</f>
        <v>#REF!</v>
      </c>
      <c r="Z13" s="8" t="e">
        <f>P13+Q13+R13+S13-#REF!</f>
        <v>#REF!</v>
      </c>
      <c r="AA13" s="8" t="e">
        <f>P13+Q13+R13+S13-#REF!</f>
        <v>#REF!</v>
      </c>
      <c r="AB13" s="16">
        <v>32</v>
      </c>
      <c r="AC13" s="1" t="e">
        <f>#REF!+#REF!</f>
        <v>#REF!</v>
      </c>
      <c r="AD13" s="1" t="e">
        <f>AC13-#REF!</f>
        <v>#REF!</v>
      </c>
      <c r="AE13" s="3"/>
    </row>
    <row r="14" spans="1:31" ht="37.5" customHeight="1" x14ac:dyDescent="0.3">
      <c r="A14" s="17">
        <v>6</v>
      </c>
      <c r="B14" s="15" t="s">
        <v>12</v>
      </c>
      <c r="C14" s="24">
        <f t="shared" si="0"/>
        <v>69</v>
      </c>
      <c r="D14" s="24">
        <f t="shared" si="1"/>
        <v>84</v>
      </c>
      <c r="E14" s="49">
        <v>61</v>
      </c>
      <c r="F14" s="44">
        <v>68</v>
      </c>
      <c r="G14" s="50">
        <v>8</v>
      </c>
      <c r="H14" s="44">
        <v>16</v>
      </c>
      <c r="I14" s="48">
        <v>9</v>
      </c>
      <c r="J14" s="48">
        <v>75</v>
      </c>
      <c r="K14" s="24">
        <f t="shared" si="2"/>
        <v>1</v>
      </c>
      <c r="L14" s="48">
        <v>1</v>
      </c>
      <c r="M14" s="48"/>
      <c r="N14" s="48"/>
      <c r="O14" s="48"/>
      <c r="P14" s="48">
        <v>54</v>
      </c>
      <c r="Q14" s="48">
        <v>17</v>
      </c>
      <c r="R14" s="48">
        <v>9</v>
      </c>
      <c r="S14" s="48">
        <v>3</v>
      </c>
      <c r="T14" s="48">
        <v>4</v>
      </c>
      <c r="U14" s="43">
        <v>3</v>
      </c>
      <c r="V14" s="51"/>
      <c r="W14" s="47"/>
      <c r="X14" s="8" t="e">
        <f>I14+J14+K14-#REF!</f>
        <v>#REF!</v>
      </c>
      <c r="Y14" s="8" t="e">
        <f>#REF!-#REF!-#REF!</f>
        <v>#REF!</v>
      </c>
      <c r="Z14" s="8" t="e">
        <f>P14+Q14+R14+S14-#REF!</f>
        <v>#REF!</v>
      </c>
      <c r="AA14" s="8" t="e">
        <f>P14+Q14+R14+S14-#REF!</f>
        <v>#REF!</v>
      </c>
      <c r="AB14" s="16"/>
      <c r="AC14" s="1" t="e">
        <f>#REF!+#REF!</f>
        <v>#REF!</v>
      </c>
      <c r="AD14" s="1" t="e">
        <f>AC14-#REF!</f>
        <v>#REF!</v>
      </c>
      <c r="AE14" s="3"/>
    </row>
    <row r="15" spans="1:31" ht="37.5" customHeight="1" x14ac:dyDescent="0.3">
      <c r="A15" s="17">
        <v>7</v>
      </c>
      <c r="B15" s="15" t="s">
        <v>13</v>
      </c>
      <c r="C15" s="24">
        <f t="shared" si="0"/>
        <v>119</v>
      </c>
      <c r="D15" s="24">
        <f t="shared" si="1"/>
        <v>77</v>
      </c>
      <c r="E15" s="49">
        <v>97</v>
      </c>
      <c r="F15" s="44">
        <v>60</v>
      </c>
      <c r="G15" s="50">
        <v>22</v>
      </c>
      <c r="H15" s="44">
        <v>17</v>
      </c>
      <c r="I15" s="48">
        <v>6</v>
      </c>
      <c r="J15" s="48">
        <v>71</v>
      </c>
      <c r="K15" s="24">
        <f t="shared" si="2"/>
        <v>0</v>
      </c>
      <c r="L15" s="48"/>
      <c r="M15" s="48"/>
      <c r="N15" s="48"/>
      <c r="O15" s="48"/>
      <c r="P15" s="48">
        <v>45</v>
      </c>
      <c r="Q15" s="48">
        <v>16</v>
      </c>
      <c r="R15" s="48">
        <v>14</v>
      </c>
      <c r="S15" s="48">
        <v>2</v>
      </c>
      <c r="T15" s="48">
        <v>6</v>
      </c>
      <c r="U15" s="43">
        <v>2</v>
      </c>
      <c r="V15" s="51"/>
      <c r="W15" s="46"/>
      <c r="X15" s="8" t="e">
        <f>I15+J15+K15-#REF!</f>
        <v>#REF!</v>
      </c>
      <c r="Y15" s="8" t="e">
        <f>#REF!-#REF!-#REF!</f>
        <v>#REF!</v>
      </c>
      <c r="Z15" s="8" t="e">
        <f>P15+Q15+R15+S15-#REF!</f>
        <v>#REF!</v>
      </c>
      <c r="AA15" s="8" t="e">
        <f>P15+Q15+R15+S15-#REF!</f>
        <v>#REF!</v>
      </c>
      <c r="AB15" s="16"/>
      <c r="AC15" s="1" t="e">
        <f>#REF!+#REF!</f>
        <v>#REF!</v>
      </c>
      <c r="AD15" s="1" t="e">
        <f>AC15-#REF!</f>
        <v>#REF!</v>
      </c>
      <c r="AE15" s="16"/>
    </row>
    <row r="16" spans="1:31" ht="37.5" customHeight="1" x14ac:dyDescent="0.3">
      <c r="A16" s="7">
        <v>8</v>
      </c>
      <c r="B16" s="15" t="s">
        <v>14</v>
      </c>
      <c r="C16" s="24">
        <f t="shared" si="0"/>
        <v>141</v>
      </c>
      <c r="D16" s="24">
        <f t="shared" si="1"/>
        <v>263</v>
      </c>
      <c r="E16" s="49">
        <v>111</v>
      </c>
      <c r="F16" s="44">
        <v>242</v>
      </c>
      <c r="G16" s="50">
        <v>30</v>
      </c>
      <c r="H16" s="44">
        <v>21</v>
      </c>
      <c r="I16" s="48">
        <v>36</v>
      </c>
      <c r="J16" s="48">
        <v>174</v>
      </c>
      <c r="K16" s="24">
        <f t="shared" si="2"/>
        <v>53</v>
      </c>
      <c r="L16" s="48"/>
      <c r="M16" s="48">
        <v>47</v>
      </c>
      <c r="N16" s="48"/>
      <c r="O16" s="48">
        <v>6</v>
      </c>
      <c r="P16" s="48">
        <v>101</v>
      </c>
      <c r="Q16" s="48">
        <v>129</v>
      </c>
      <c r="R16" s="48">
        <v>22</v>
      </c>
      <c r="S16" s="48">
        <v>11</v>
      </c>
      <c r="T16" s="48">
        <v>4</v>
      </c>
      <c r="U16" s="43">
        <v>4</v>
      </c>
      <c r="V16" s="51"/>
      <c r="W16" s="46">
        <v>1</v>
      </c>
      <c r="X16" s="8" t="e">
        <f>I16+J16+K16-#REF!</f>
        <v>#REF!</v>
      </c>
      <c r="Y16" s="8" t="e">
        <f>#REF!-#REF!-#REF!</f>
        <v>#REF!</v>
      </c>
      <c r="Z16" s="8" t="e">
        <f>P16+Q16+R16+S16-#REF!</f>
        <v>#REF!</v>
      </c>
      <c r="AA16" s="8" t="e">
        <f>P16+Q16+R16+S16-#REF!</f>
        <v>#REF!</v>
      </c>
      <c r="AB16" s="16">
        <v>20</v>
      </c>
      <c r="AC16" s="1" t="e">
        <f>#REF!+#REF!</f>
        <v>#REF!</v>
      </c>
      <c r="AD16" s="1" t="e">
        <f>AC16-#REF!</f>
        <v>#REF!</v>
      </c>
      <c r="AE16" s="3"/>
    </row>
    <row r="17" spans="1:31" ht="37.5" customHeight="1" x14ac:dyDescent="0.3">
      <c r="A17" s="7">
        <v>9</v>
      </c>
      <c r="B17" s="15" t="s">
        <v>15</v>
      </c>
      <c r="C17" s="24">
        <f t="shared" si="0"/>
        <v>45</v>
      </c>
      <c r="D17" s="24">
        <f t="shared" si="1"/>
        <v>102</v>
      </c>
      <c r="E17" s="49">
        <v>37</v>
      </c>
      <c r="F17" s="44">
        <v>92</v>
      </c>
      <c r="G17" s="50">
        <v>8</v>
      </c>
      <c r="H17" s="44">
        <v>10</v>
      </c>
      <c r="I17" s="48">
        <v>9</v>
      </c>
      <c r="J17" s="48">
        <v>65</v>
      </c>
      <c r="K17" s="24">
        <f t="shared" si="2"/>
        <v>28</v>
      </c>
      <c r="L17" s="48"/>
      <c r="M17" s="48">
        <v>26</v>
      </c>
      <c r="N17" s="48"/>
      <c r="O17" s="48">
        <v>2</v>
      </c>
      <c r="P17" s="48">
        <v>52</v>
      </c>
      <c r="Q17" s="48">
        <v>34</v>
      </c>
      <c r="R17" s="48">
        <v>13</v>
      </c>
      <c r="S17" s="48">
        <v>3</v>
      </c>
      <c r="T17" s="48">
        <v>2</v>
      </c>
      <c r="U17" s="43">
        <v>1</v>
      </c>
      <c r="V17" s="51"/>
      <c r="W17" s="46">
        <v>1</v>
      </c>
      <c r="X17" s="8" t="e">
        <f>I17+J17+K17-#REF!</f>
        <v>#REF!</v>
      </c>
      <c r="Y17" s="8" t="e">
        <f>#REF!-#REF!-#REF!</f>
        <v>#REF!</v>
      </c>
      <c r="Z17" s="8" t="e">
        <f>P17+Q17+R17+S17-#REF!</f>
        <v>#REF!</v>
      </c>
      <c r="AA17" s="8" t="e">
        <f>P17+Q17+R17+S17-#REF!</f>
        <v>#REF!</v>
      </c>
      <c r="AB17" s="16">
        <v>1</v>
      </c>
      <c r="AC17" s="1" t="e">
        <f>#REF!+#REF!</f>
        <v>#REF!</v>
      </c>
      <c r="AD17" s="1" t="e">
        <f>AC17-#REF!</f>
        <v>#REF!</v>
      </c>
      <c r="AE17" s="3"/>
    </row>
    <row r="18" spans="1:31" ht="37.5" customHeight="1" x14ac:dyDescent="0.3">
      <c r="A18" s="7">
        <v>10</v>
      </c>
      <c r="B18" s="15" t="s">
        <v>16</v>
      </c>
      <c r="C18" s="24">
        <f t="shared" si="0"/>
        <v>151</v>
      </c>
      <c r="D18" s="24">
        <f t="shared" si="1"/>
        <v>182</v>
      </c>
      <c r="E18" s="49">
        <v>141</v>
      </c>
      <c r="F18" s="44">
        <v>170</v>
      </c>
      <c r="G18" s="50">
        <v>10</v>
      </c>
      <c r="H18" s="44">
        <v>12</v>
      </c>
      <c r="I18" s="48">
        <v>16</v>
      </c>
      <c r="J18" s="48">
        <v>146</v>
      </c>
      <c r="K18" s="24">
        <f t="shared" si="2"/>
        <v>20</v>
      </c>
      <c r="L18" s="48"/>
      <c r="M18" s="48">
        <v>20</v>
      </c>
      <c r="N18" s="48"/>
      <c r="O18" s="48"/>
      <c r="P18" s="48">
        <v>94</v>
      </c>
      <c r="Q18" s="48">
        <v>66</v>
      </c>
      <c r="R18" s="48">
        <v>19</v>
      </c>
      <c r="S18" s="48">
        <v>3</v>
      </c>
      <c r="T18" s="48">
        <v>1</v>
      </c>
      <c r="U18" s="43">
        <v>4</v>
      </c>
      <c r="V18" s="51"/>
      <c r="W18" s="46">
        <v>1</v>
      </c>
      <c r="X18" s="8" t="e">
        <f>I18+J18+K18-#REF!</f>
        <v>#REF!</v>
      </c>
      <c r="Y18" s="8" t="e">
        <f>#REF!-#REF!-#REF!</f>
        <v>#REF!</v>
      </c>
      <c r="Z18" s="8" t="e">
        <f>P18+Q18+R18+S18-#REF!</f>
        <v>#REF!</v>
      </c>
      <c r="AA18" s="8" t="e">
        <f>P18+Q18+R18+S18-#REF!</f>
        <v>#REF!</v>
      </c>
      <c r="AB18" s="16">
        <v>2</v>
      </c>
      <c r="AC18" s="1" t="e">
        <f>#REF!+#REF!</f>
        <v>#REF!</v>
      </c>
      <c r="AD18" s="1" t="e">
        <f>AC18-#REF!</f>
        <v>#REF!</v>
      </c>
      <c r="AE18" s="3"/>
    </row>
    <row r="19" spans="1:31" ht="37.5" customHeight="1" x14ac:dyDescent="0.3">
      <c r="A19" s="7">
        <v>11</v>
      </c>
      <c r="B19" s="15" t="s">
        <v>36</v>
      </c>
      <c r="C19" s="24">
        <f t="shared" si="0"/>
        <v>197</v>
      </c>
      <c r="D19" s="24">
        <f t="shared" si="1"/>
        <v>210</v>
      </c>
      <c r="E19" s="49">
        <v>158</v>
      </c>
      <c r="F19" s="44">
        <v>174</v>
      </c>
      <c r="G19" s="50">
        <v>39</v>
      </c>
      <c r="H19" s="44">
        <v>36</v>
      </c>
      <c r="I19" s="48">
        <v>31</v>
      </c>
      <c r="J19" s="48">
        <v>175</v>
      </c>
      <c r="K19" s="24">
        <f t="shared" si="2"/>
        <v>4</v>
      </c>
      <c r="L19" s="48"/>
      <c r="M19" s="48"/>
      <c r="N19" s="48"/>
      <c r="O19" s="48">
        <v>4</v>
      </c>
      <c r="P19" s="48">
        <v>125</v>
      </c>
      <c r="Q19" s="48">
        <v>51</v>
      </c>
      <c r="R19" s="48">
        <v>27</v>
      </c>
      <c r="S19" s="48">
        <v>7</v>
      </c>
      <c r="T19" s="48">
        <v>11</v>
      </c>
      <c r="U19" s="43">
        <v>13</v>
      </c>
      <c r="V19" s="51"/>
      <c r="W19" s="46"/>
      <c r="X19" s="8" t="e">
        <f>I19+J19+K19-#REF!</f>
        <v>#REF!</v>
      </c>
      <c r="Y19" s="8" t="e">
        <f>#REF!-#REF!-#REF!</f>
        <v>#REF!</v>
      </c>
      <c r="Z19" s="8" t="e">
        <f>P19+Q19+R19+S19-#REF!</f>
        <v>#REF!</v>
      </c>
      <c r="AA19" s="8" t="e">
        <f>P19+Q19+R19+S19-#REF!</f>
        <v>#REF!</v>
      </c>
      <c r="AB19" s="16">
        <v>3</v>
      </c>
      <c r="AC19" s="1" t="e">
        <f>#REF!+#REF!</f>
        <v>#REF!</v>
      </c>
      <c r="AD19" s="1" t="e">
        <f>AC19-#REF!</f>
        <v>#REF!</v>
      </c>
      <c r="AE19" s="3"/>
    </row>
    <row r="20" spans="1:31" ht="37.5" customHeight="1" x14ac:dyDescent="0.3">
      <c r="A20" s="7">
        <v>12</v>
      </c>
      <c r="B20" s="15" t="s">
        <v>17</v>
      </c>
      <c r="C20" s="24">
        <f t="shared" si="0"/>
        <v>122</v>
      </c>
      <c r="D20" s="24">
        <f t="shared" si="1"/>
        <v>127</v>
      </c>
      <c r="E20" s="49">
        <v>113</v>
      </c>
      <c r="F20" s="44">
        <v>113</v>
      </c>
      <c r="G20" s="50">
        <v>9</v>
      </c>
      <c r="H20" s="44">
        <v>14</v>
      </c>
      <c r="I20" s="48">
        <v>25</v>
      </c>
      <c r="J20" s="48">
        <v>99</v>
      </c>
      <c r="K20" s="24">
        <f t="shared" si="2"/>
        <v>2</v>
      </c>
      <c r="L20" s="48"/>
      <c r="M20" s="48"/>
      <c r="N20" s="48"/>
      <c r="O20" s="48">
        <v>2</v>
      </c>
      <c r="P20" s="48">
        <v>78</v>
      </c>
      <c r="Q20" s="48">
        <v>30</v>
      </c>
      <c r="R20" s="48">
        <v>14</v>
      </c>
      <c r="S20" s="48">
        <v>6</v>
      </c>
      <c r="T20" s="48">
        <v>6</v>
      </c>
      <c r="U20" s="43">
        <v>5</v>
      </c>
      <c r="V20" s="51">
        <v>1</v>
      </c>
      <c r="W20" s="46"/>
      <c r="X20" s="8" t="e">
        <f>I20+J20+K20-#REF!</f>
        <v>#REF!</v>
      </c>
      <c r="Y20" s="8" t="e">
        <f>#REF!-#REF!-#REF!</f>
        <v>#REF!</v>
      </c>
      <c r="Z20" s="8" t="e">
        <f>P20+Q20+R20+S20-#REF!</f>
        <v>#REF!</v>
      </c>
      <c r="AA20" s="8" t="e">
        <f>P20+Q20+R20+S20-#REF!</f>
        <v>#REF!</v>
      </c>
      <c r="AB20" s="16"/>
      <c r="AC20" s="1" t="e">
        <f>#REF!+#REF!</f>
        <v>#REF!</v>
      </c>
      <c r="AD20" s="1" t="e">
        <f>AC20-#REF!</f>
        <v>#REF!</v>
      </c>
      <c r="AE20" s="16"/>
    </row>
    <row r="21" spans="1:31" ht="37.5" customHeight="1" x14ac:dyDescent="0.3">
      <c r="A21" s="7">
        <v>13</v>
      </c>
      <c r="B21" s="15" t="s">
        <v>18</v>
      </c>
      <c r="C21" s="24">
        <f t="shared" si="0"/>
        <v>82</v>
      </c>
      <c r="D21" s="24">
        <f t="shared" si="1"/>
        <v>69</v>
      </c>
      <c r="E21" s="49">
        <v>65</v>
      </c>
      <c r="F21" s="44">
        <v>67</v>
      </c>
      <c r="G21" s="50">
        <v>17</v>
      </c>
      <c r="H21" s="44">
        <v>2</v>
      </c>
      <c r="I21" s="48">
        <v>8</v>
      </c>
      <c r="J21" s="48">
        <v>50</v>
      </c>
      <c r="K21" s="24">
        <f t="shared" si="2"/>
        <v>11</v>
      </c>
      <c r="L21" s="48"/>
      <c r="M21" s="48">
        <v>8</v>
      </c>
      <c r="N21" s="48"/>
      <c r="O21" s="48">
        <v>3</v>
      </c>
      <c r="P21" s="48">
        <v>31</v>
      </c>
      <c r="Q21" s="48">
        <v>15</v>
      </c>
      <c r="R21" s="48">
        <v>17</v>
      </c>
      <c r="S21" s="48">
        <v>6</v>
      </c>
      <c r="T21" s="48">
        <v>1</v>
      </c>
      <c r="U21" s="43">
        <v>2</v>
      </c>
      <c r="V21" s="51"/>
      <c r="W21" s="46">
        <v>1</v>
      </c>
      <c r="X21" s="8" t="e">
        <f>I21+J21+K21-#REF!</f>
        <v>#REF!</v>
      </c>
      <c r="Y21" s="8" t="e">
        <f>#REF!-#REF!-#REF!</f>
        <v>#REF!</v>
      </c>
      <c r="Z21" s="8" t="e">
        <f>P21+Q21+R21+S21-#REF!</f>
        <v>#REF!</v>
      </c>
      <c r="AA21" s="8" t="e">
        <f>P21+Q21+R21+S21-#REF!</f>
        <v>#REF!</v>
      </c>
      <c r="AB21" s="16">
        <v>12</v>
      </c>
      <c r="AC21" s="1" t="e">
        <f>#REF!+#REF!</f>
        <v>#REF!</v>
      </c>
      <c r="AD21" s="1" t="e">
        <f>AC21-#REF!</f>
        <v>#REF!</v>
      </c>
      <c r="AE21" s="16"/>
    </row>
    <row r="22" spans="1:31" ht="37.5" customHeight="1" x14ac:dyDescent="0.3">
      <c r="A22" s="7">
        <v>14</v>
      </c>
      <c r="B22" s="15" t="s">
        <v>19</v>
      </c>
      <c r="C22" s="24">
        <f t="shared" si="0"/>
        <v>684</v>
      </c>
      <c r="D22" s="24">
        <f t="shared" si="1"/>
        <v>610</v>
      </c>
      <c r="E22" s="49">
        <v>471</v>
      </c>
      <c r="F22" s="44">
        <v>439</v>
      </c>
      <c r="G22" s="50">
        <v>213</v>
      </c>
      <c r="H22" s="44">
        <v>171</v>
      </c>
      <c r="I22" s="48">
        <v>127</v>
      </c>
      <c r="J22" s="48">
        <v>476</v>
      </c>
      <c r="K22" s="24">
        <f t="shared" si="2"/>
        <v>7</v>
      </c>
      <c r="L22" s="48"/>
      <c r="M22" s="48">
        <v>2</v>
      </c>
      <c r="N22" s="48"/>
      <c r="O22" s="48">
        <v>5</v>
      </c>
      <c r="P22" s="48">
        <v>403</v>
      </c>
      <c r="Q22" s="48">
        <v>85</v>
      </c>
      <c r="R22" s="48">
        <v>80</v>
      </c>
      <c r="S22" s="48">
        <v>42</v>
      </c>
      <c r="T22" s="48">
        <v>56</v>
      </c>
      <c r="U22" s="43">
        <v>61</v>
      </c>
      <c r="V22" s="51"/>
      <c r="W22" s="46"/>
      <c r="X22" s="8" t="e">
        <f>I22+J22+K22-#REF!</f>
        <v>#REF!</v>
      </c>
      <c r="Y22" s="8" t="e">
        <f>#REF!-#REF!-#REF!</f>
        <v>#REF!</v>
      </c>
      <c r="Z22" s="8" t="e">
        <f>P22+Q22+R22+S22-#REF!</f>
        <v>#REF!</v>
      </c>
      <c r="AA22" s="8" t="e">
        <f>P22+Q22+R22+S22-#REF!</f>
        <v>#REF!</v>
      </c>
      <c r="AB22" s="16">
        <v>11</v>
      </c>
      <c r="AC22" s="1" t="e">
        <f>#REF!+#REF!</f>
        <v>#REF!</v>
      </c>
      <c r="AD22" s="1" t="e">
        <f>AC22-#REF!</f>
        <v>#REF!</v>
      </c>
      <c r="AE22" s="3"/>
    </row>
    <row r="23" spans="1:31" ht="37.5" customHeight="1" thickBot="1" x14ac:dyDescent="0.35">
      <c r="A23" s="38">
        <v>15</v>
      </c>
      <c r="B23" s="39" t="s">
        <v>20</v>
      </c>
      <c r="C23" s="25">
        <f t="shared" si="0"/>
        <v>23</v>
      </c>
      <c r="D23" s="25">
        <f t="shared" si="1"/>
        <v>24</v>
      </c>
      <c r="E23" s="49">
        <v>8</v>
      </c>
      <c r="F23" s="44">
        <v>8</v>
      </c>
      <c r="G23" s="50">
        <v>15</v>
      </c>
      <c r="H23" s="44">
        <v>16</v>
      </c>
      <c r="I23" s="48">
        <v>3</v>
      </c>
      <c r="J23" s="48">
        <v>21</v>
      </c>
      <c r="K23" s="25">
        <f t="shared" si="2"/>
        <v>0</v>
      </c>
      <c r="L23" s="48"/>
      <c r="M23" s="48"/>
      <c r="N23" s="48"/>
      <c r="O23" s="48"/>
      <c r="P23" s="48">
        <v>20</v>
      </c>
      <c r="Q23" s="48"/>
      <c r="R23" s="48">
        <v>1</v>
      </c>
      <c r="S23" s="48">
        <v>3</v>
      </c>
      <c r="T23" s="48">
        <v>8</v>
      </c>
      <c r="U23" s="43">
        <v>13</v>
      </c>
      <c r="V23" s="51"/>
      <c r="W23" s="46"/>
      <c r="X23" s="8" t="e">
        <f>I23+J23+K23-#REF!</f>
        <v>#REF!</v>
      </c>
      <c r="Y23" s="8" t="e">
        <f>#REF!-#REF!-#REF!</f>
        <v>#REF!</v>
      </c>
      <c r="Z23" s="8" t="e">
        <f>P23+Q23+R23+S23-#REF!</f>
        <v>#REF!</v>
      </c>
      <c r="AA23" s="8" t="e">
        <f>P23+Q23+R23+S23-#REF!</f>
        <v>#REF!</v>
      </c>
      <c r="AB23" s="16"/>
      <c r="AC23" s="1" t="e">
        <f>#REF!+#REF!</f>
        <v>#REF!</v>
      </c>
      <c r="AD23" s="1" t="e">
        <f>AC23-#REF!</f>
        <v>#REF!</v>
      </c>
      <c r="AE23" s="3"/>
    </row>
    <row r="24" spans="1:31" s="10" customFormat="1" ht="42" customHeight="1" thickBot="1" x14ac:dyDescent="0.25">
      <c r="A24" s="60" t="s">
        <v>34</v>
      </c>
      <c r="B24" s="61"/>
      <c r="C24" s="26" t="e">
        <f>IF(SUM(C9:C23)=#REF!,SUM(C9:C23),"ХАТО")</f>
        <v>#REF!</v>
      </c>
      <c r="D24" s="26" t="e">
        <f>IF(SUM(D9:D23)=#REF!,SUM(D9:D23),"ХАТО")</f>
        <v>#REF!</v>
      </c>
      <c r="E24" s="26" t="e">
        <f>IF(SUM(E9:E23)+SUM(G9:G23)=C24,SUM(E9:E23),"ХАТО")</f>
        <v>#REF!</v>
      </c>
      <c r="F24" s="26" t="e">
        <f>IF(SUM(F9:F23)+SUM(H9:H23)=D24,SUM(F9:F23),"ХАТО")</f>
        <v>#REF!</v>
      </c>
      <c r="G24" s="27" t="e">
        <f>IF(SUM(E9:E23)+SUM(G9:G23)=C24,SUM(G9:G23),"ХАТО")</f>
        <v>#REF!</v>
      </c>
      <c r="H24" s="27" t="e">
        <f>IF(SUM(F9:F23)+SUM(H9:H23)=D24,SUM(H9:H23),"ХАТО")</f>
        <v>#REF!</v>
      </c>
      <c r="I24" s="27" t="e">
        <f>IF(SUM(I9:I23)=#REF!,SUM(I9:I23),"ХАТО")</f>
        <v>#REF!</v>
      </c>
      <c r="J24" s="27" t="e">
        <f>IF(SUM(J9:J23)=#REF!,SUM(J9:J23),"ХАТО")</f>
        <v>#REF!</v>
      </c>
      <c r="K24" s="27" t="e">
        <f>IF(SUM(K9:K23)=#REF!,SUM(K9:K23),"ХАТО")</f>
        <v>#REF!</v>
      </c>
      <c r="L24" s="36" t="e">
        <f>IF(SUM(L9:L23)+SUM(M9:M23)=#REF!,SUM(L9:L23),"ХАТО")</f>
        <v>#REF!</v>
      </c>
      <c r="M24" s="27" t="e">
        <f>IF(SUM(L9:L23)+SUM(M9:M23)=#REF!,SUM(M9:M23),"ХАТО")</f>
        <v>#REF!</v>
      </c>
      <c r="N24" s="27">
        <f>SUM(N9:N23)</f>
        <v>5</v>
      </c>
      <c r="O24" s="27">
        <f>SUM(O9:O23)</f>
        <v>28</v>
      </c>
      <c r="P24" s="27" t="e">
        <f>IF(SUM(P9:P23)+SUM(Q9:Q23)+SUM(R9:R23)+SUM(S9:S23)=D24,SUM(P9:P23),"ХАТО")</f>
        <v>#REF!</v>
      </c>
      <c r="Q24" s="27" t="e">
        <f>IF(SUM(P9:P23)+SUM(Q9:Q23)+SUM(R9:R23)+SUM(S9:S23)=D24,SUM(Q9:Q23),"ХАТО")</f>
        <v>#REF!</v>
      </c>
      <c r="R24" s="27" t="e">
        <f>IF(SUM(P9:P23)+SUM(Q9:Q23)+SUM(R9:R23)+SUM(S9:S23)=D24,SUM(R9:R23),"ХАТО")</f>
        <v>#REF!</v>
      </c>
      <c r="S24" s="27" t="e">
        <f>IF(SUM(P9:P23)+SUM(Q9:Q23)+SUM(R9:R23)+SUM(S9:S23)=D24,SUM(S9:S23),"ХАТО")</f>
        <v>#REF!</v>
      </c>
      <c r="T24" s="26">
        <f>SUM(T9:T23)</f>
        <v>116</v>
      </c>
      <c r="U24" s="26">
        <f>SUM(U9:U23)</f>
        <v>124</v>
      </c>
      <c r="V24" s="26">
        <f>SUM(V9:V23)</f>
        <v>1</v>
      </c>
      <c r="W24" s="28">
        <f>SUM(W9:W23)</f>
        <v>6</v>
      </c>
      <c r="X24" s="10" t="e">
        <f>I24+J24+K24-C24</f>
        <v>#REF!</v>
      </c>
      <c r="Y24" s="10" t="e">
        <f>C24-E24-G24</f>
        <v>#REF!</v>
      </c>
      <c r="Z24" s="10" t="e">
        <f>P24+Q24+R24+S24-C24</f>
        <v>#REF!</v>
      </c>
      <c r="AA24" s="10" t="e">
        <f>P24+Q24+R24+S24-C24</f>
        <v>#REF!</v>
      </c>
      <c r="AC24" s="10" t="e">
        <f>#REF!+#REF!</f>
        <v>#REF!</v>
      </c>
      <c r="AD24" s="10" t="e">
        <f>AC24-#REF!</f>
        <v>#REF!</v>
      </c>
    </row>
    <row r="25" spans="1:31" ht="23.25" customHeight="1" x14ac:dyDescent="0.3"/>
    <row r="26" spans="1:31" x14ac:dyDescent="0.3">
      <c r="L26" s="9"/>
      <c r="S26" s="9" t="s">
        <v>0</v>
      </c>
    </row>
    <row r="27" spans="1:31" s="19" customFormat="1" x14ac:dyDescent="0.2"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U27" s="4"/>
      <c r="W27" s="4"/>
    </row>
    <row r="28" spans="1:31" x14ac:dyDescent="0.3">
      <c r="A28" s="41"/>
      <c r="B28" s="41"/>
      <c r="C28" s="6"/>
      <c r="D28" s="55" t="s">
        <v>46</v>
      </c>
      <c r="E28" s="55"/>
      <c r="F28" s="42"/>
      <c r="G28" s="42"/>
      <c r="H28" s="40"/>
      <c r="I28" s="40"/>
      <c r="J28" s="41"/>
      <c r="K28" s="40"/>
      <c r="L28" s="40"/>
      <c r="M28" s="41"/>
      <c r="N28" s="41"/>
      <c r="O28" s="41"/>
      <c r="P28" s="41"/>
      <c r="Q28" s="41"/>
      <c r="R28" s="6"/>
      <c r="S28" s="6" t="s">
        <v>47</v>
      </c>
      <c r="T28" s="6"/>
      <c r="U28" s="41"/>
      <c r="V28" s="41"/>
      <c r="W28" s="41"/>
      <c r="X28" s="9"/>
      <c r="Y28" s="9"/>
      <c r="Z28" s="9"/>
      <c r="AA28" s="9"/>
    </row>
    <row r="29" spans="1:31" x14ac:dyDescent="0.3">
      <c r="D29" s="6"/>
      <c r="E29" s="4"/>
      <c r="F29" s="6"/>
      <c r="G29" s="6"/>
      <c r="H29" s="6"/>
      <c r="I29" s="4"/>
      <c r="J29" s="4"/>
      <c r="K29" s="4"/>
      <c r="L29" s="4"/>
      <c r="M29" s="6"/>
      <c r="R29" s="6"/>
      <c r="S29" s="6"/>
      <c r="T29" s="6"/>
      <c r="U29" s="6"/>
    </row>
    <row r="30" spans="1:31" x14ac:dyDescent="0.3">
      <c r="C30" s="8"/>
      <c r="D30" s="8"/>
      <c r="I30" s="20"/>
      <c r="J30" s="20"/>
      <c r="K30" s="20"/>
      <c r="M30" s="18"/>
    </row>
    <row r="31" spans="1:31" x14ac:dyDescent="0.3">
      <c r="G31" s="6"/>
      <c r="H31" s="6"/>
      <c r="I31" s="6"/>
      <c r="J31" s="6"/>
      <c r="K31" s="6"/>
      <c r="L31" s="21"/>
      <c r="M31" s="6"/>
      <c r="N31" s="6"/>
    </row>
  </sheetData>
  <sheetProtection algorithmName="SHA-512" hashValue="8rqT2UhgGXz+vRjlfSUR4voJNR9YEVUoCd/pqC0TYAn9ak5JdU9K7BzIfgV4ROfuu0WW7nddEeRg296yxm/cjA==" saltValue="Arok65udcBKjgqct0KUz4A==" spinCount="100000" sheet="1" objects="1" scenarios="1"/>
  <mergeCells count="26">
    <mergeCell ref="D28:E28"/>
    <mergeCell ref="C3:D6"/>
    <mergeCell ref="E3:W3"/>
    <mergeCell ref="E4:H4"/>
    <mergeCell ref="R5:R7"/>
    <mergeCell ref="S5:S7"/>
    <mergeCell ref="K6:K7"/>
    <mergeCell ref="L6:M6"/>
    <mergeCell ref="N6:N7"/>
    <mergeCell ref="O6:O7"/>
    <mergeCell ref="A1:W1"/>
    <mergeCell ref="B27:Q27"/>
    <mergeCell ref="V2:W2"/>
    <mergeCell ref="I4:S4"/>
    <mergeCell ref="T4:U6"/>
    <mergeCell ref="V4:W6"/>
    <mergeCell ref="E5:F6"/>
    <mergeCell ref="G5:H6"/>
    <mergeCell ref="I5:I7"/>
    <mergeCell ref="J5:J7"/>
    <mergeCell ref="K5:O5"/>
    <mergeCell ref="P5:P7"/>
    <mergeCell ref="Q5:Q7"/>
    <mergeCell ref="A24:B24"/>
    <mergeCell ref="A3:A7"/>
    <mergeCell ref="B3:B7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 жадвал</vt:lpstr>
      <vt:lpstr>'3 жадвал'!Область_печати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Xoliqov Nozimxon Nodirxonovich</dc:creator>
  <cp:lastModifiedBy>Elyor Nazarov</cp:lastModifiedBy>
  <cp:lastPrinted>2024-12-24T09:09:40Z</cp:lastPrinted>
  <dcterms:created xsi:type="dcterms:W3CDTF">2018-07-02T07:03:44Z</dcterms:created>
  <dcterms:modified xsi:type="dcterms:W3CDTF">2025-07-08T12:06:37Z</dcterms:modified>
</cp:coreProperties>
</file>