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ilbek.Abdiyev\Downloads\"/>
    </mc:Choice>
  </mc:AlternateContent>
  <xr:revisionPtr revIDLastSave="0" documentId="13_ncr:1_{FBCD833F-E04E-4404-9A74-42358852E8C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" sheetId="1" state="hidden" r:id="rId1"/>
    <sheet name="2-кв" sheetId="4" r:id="rId2"/>
  </sheets>
  <definedNames>
    <definedName name="_xlnm._FilterDatabase" localSheetId="1" hidden="1">'2-кв'!$A$7:$K$178</definedName>
    <definedName name="_xlnm._FilterDatabase" localSheetId="0" hidden="1">Бюджет!$A$6:$O$176</definedName>
    <definedName name="_xlnm.Print_Titles" localSheetId="1">'2-кв'!$4:$6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4" l="1"/>
  <c r="E168" i="4" s="1"/>
  <c r="E167" i="4" s="1"/>
  <c r="E165" i="4" s="1"/>
  <c r="E162" i="4"/>
  <c r="E152" i="4"/>
  <c r="E148" i="4"/>
  <c r="E144" i="4"/>
  <c r="E139" i="4"/>
  <c r="E135" i="4"/>
  <c r="E130" i="4"/>
  <c r="E128" i="4" s="1"/>
  <c r="E124" i="4"/>
  <c r="E118" i="4"/>
  <c r="E115" i="4"/>
  <c r="E112" i="4"/>
  <c r="E107" i="4"/>
  <c r="E104" i="4"/>
  <c r="E101" i="4"/>
  <c r="E100" i="4" s="1"/>
  <c r="E97" i="4"/>
  <c r="E93" i="4"/>
  <c r="E84" i="4"/>
  <c r="E78" i="4"/>
  <c r="E73" i="4"/>
  <c r="E67" i="4"/>
  <c r="E65" i="4" s="1"/>
  <c r="E61" i="4"/>
  <c r="E53" i="4"/>
  <c r="E51" i="4" s="1"/>
  <c r="E48" i="4"/>
  <c r="E45" i="4"/>
  <c r="E37" i="4"/>
  <c r="E34" i="4"/>
  <c r="E29" i="4"/>
  <c r="E16" i="4"/>
  <c r="E12" i="4"/>
  <c r="E10" i="4" s="1"/>
  <c r="E9" i="4" s="1"/>
  <c r="F11" i="4"/>
  <c r="I11" i="4" s="1"/>
  <c r="F13" i="4"/>
  <c r="I13" i="4" s="1"/>
  <c r="F14" i="4"/>
  <c r="I14" i="4" s="1"/>
  <c r="F15" i="4"/>
  <c r="I15" i="4" s="1"/>
  <c r="F17" i="4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6" i="4"/>
  <c r="I26" i="4" s="1"/>
  <c r="F27" i="4"/>
  <c r="I27" i="4" s="1"/>
  <c r="F28" i="4"/>
  <c r="F35" i="4"/>
  <c r="I35" i="4" s="1"/>
  <c r="F36" i="4"/>
  <c r="I36" i="4" s="1"/>
  <c r="F38" i="4"/>
  <c r="I38" i="4" s="1"/>
  <c r="F39" i="4"/>
  <c r="I39" i="4" s="1"/>
  <c r="F40" i="4"/>
  <c r="I40" i="4" s="1"/>
  <c r="F41" i="4"/>
  <c r="I41" i="4" s="1"/>
  <c r="F42" i="4"/>
  <c r="I42" i="4" s="1"/>
  <c r="F44" i="4"/>
  <c r="I44" i="4" s="1"/>
  <c r="F46" i="4"/>
  <c r="F47" i="4"/>
  <c r="I47" i="4" s="1"/>
  <c r="F49" i="4"/>
  <c r="F50" i="4"/>
  <c r="I50" i="4" s="1"/>
  <c r="F52" i="4"/>
  <c r="I52" i="4" s="1"/>
  <c r="F54" i="4"/>
  <c r="F55" i="4"/>
  <c r="I55" i="4" s="1"/>
  <c r="F56" i="4"/>
  <c r="I56" i="4" s="1"/>
  <c r="F57" i="4"/>
  <c r="I57" i="4" s="1"/>
  <c r="F58" i="4"/>
  <c r="I58" i="4" s="1"/>
  <c r="F60" i="4"/>
  <c r="I60" i="4" s="1"/>
  <c r="F62" i="4"/>
  <c r="I62" i="4" s="1"/>
  <c r="F63" i="4"/>
  <c r="I63" i="4" s="1"/>
  <c r="I61" i="4" s="1"/>
  <c r="F64" i="4"/>
  <c r="I64" i="4" s="1"/>
  <c r="F66" i="4"/>
  <c r="I66" i="4" s="1"/>
  <c r="F68" i="4"/>
  <c r="F69" i="4"/>
  <c r="I69" i="4" s="1"/>
  <c r="F70" i="4"/>
  <c r="I70" i="4" s="1"/>
  <c r="F71" i="4"/>
  <c r="I71" i="4" s="1"/>
  <c r="F74" i="4"/>
  <c r="I74" i="4" s="1"/>
  <c r="F75" i="4"/>
  <c r="I75" i="4" s="1"/>
  <c r="F76" i="4"/>
  <c r="I76" i="4" s="1"/>
  <c r="F79" i="4"/>
  <c r="I79" i="4" s="1"/>
  <c r="F80" i="4"/>
  <c r="I80" i="4" s="1"/>
  <c r="F81" i="4"/>
  <c r="F82" i="4"/>
  <c r="I82" i="4" s="1"/>
  <c r="F83" i="4"/>
  <c r="I83" i="4" s="1"/>
  <c r="F85" i="4"/>
  <c r="I85" i="4" s="1"/>
  <c r="F86" i="4"/>
  <c r="I86" i="4" s="1"/>
  <c r="F87" i="4"/>
  <c r="I87" i="4" s="1"/>
  <c r="F88" i="4"/>
  <c r="I88" i="4" s="1"/>
  <c r="F89" i="4"/>
  <c r="I89" i="4" s="1"/>
  <c r="F90" i="4"/>
  <c r="I90" i="4" s="1"/>
  <c r="F92" i="4"/>
  <c r="I92" i="4" s="1"/>
  <c r="F94" i="4"/>
  <c r="I94" i="4" s="1"/>
  <c r="F95" i="4"/>
  <c r="I95" i="4" s="1"/>
  <c r="F96" i="4"/>
  <c r="I96" i="4" s="1"/>
  <c r="F98" i="4"/>
  <c r="F97" i="4" s="1"/>
  <c r="F102" i="4"/>
  <c r="I102" i="4" s="1"/>
  <c r="F103" i="4"/>
  <c r="I103" i="4" s="1"/>
  <c r="F105" i="4"/>
  <c r="F106" i="4"/>
  <c r="I106" i="4" s="1"/>
  <c r="F108" i="4"/>
  <c r="F107" i="4" s="1"/>
  <c r="F109" i="4"/>
  <c r="I109" i="4" s="1"/>
  <c r="F110" i="4"/>
  <c r="I110" i="4" s="1"/>
  <c r="F113" i="4"/>
  <c r="F114" i="4"/>
  <c r="I114" i="4" s="1"/>
  <c r="F116" i="4"/>
  <c r="F117" i="4"/>
  <c r="I117" i="4" s="1"/>
  <c r="F119" i="4"/>
  <c r="I119" i="4" s="1"/>
  <c r="F120" i="4"/>
  <c r="I120" i="4" s="1"/>
  <c r="F121" i="4"/>
  <c r="I121" i="4" s="1"/>
  <c r="F123" i="4"/>
  <c r="I123" i="4" s="1"/>
  <c r="F125" i="4"/>
  <c r="F126" i="4"/>
  <c r="I126" i="4" s="1"/>
  <c r="F127" i="4"/>
  <c r="I127" i="4" s="1"/>
  <c r="F129" i="4"/>
  <c r="F131" i="4"/>
  <c r="F132" i="4"/>
  <c r="I132" i="4" s="1"/>
  <c r="F133" i="4"/>
  <c r="I133" i="4" s="1"/>
  <c r="F134" i="4"/>
  <c r="I134" i="4" s="1"/>
  <c r="F136" i="4"/>
  <c r="I136" i="4" s="1"/>
  <c r="F137" i="4"/>
  <c r="I137" i="4" s="1"/>
  <c r="F138" i="4"/>
  <c r="I138" i="4" s="1"/>
  <c r="F140" i="4"/>
  <c r="F141" i="4"/>
  <c r="I141" i="4" s="1"/>
  <c r="F142" i="4"/>
  <c r="I142" i="4" s="1"/>
  <c r="F145" i="4"/>
  <c r="I145" i="4" s="1"/>
  <c r="F146" i="4"/>
  <c r="I146" i="4" s="1"/>
  <c r="F149" i="4"/>
  <c r="I149" i="4" s="1"/>
  <c r="F150" i="4"/>
  <c r="I150" i="4" s="1"/>
  <c r="F151" i="4"/>
  <c r="I151" i="4" s="1"/>
  <c r="F153" i="4"/>
  <c r="F154" i="4"/>
  <c r="I154" i="4" s="1"/>
  <c r="F155" i="4"/>
  <c r="I155" i="4" s="1"/>
  <c r="F156" i="4"/>
  <c r="I156" i="4" s="1"/>
  <c r="F157" i="4"/>
  <c r="I157" i="4" s="1"/>
  <c r="F158" i="4"/>
  <c r="I158" i="4" s="1"/>
  <c r="F159" i="4"/>
  <c r="I159" i="4" s="1"/>
  <c r="F160" i="4"/>
  <c r="I160" i="4" s="1"/>
  <c r="F161" i="4"/>
  <c r="I161" i="4" s="1"/>
  <c r="F163" i="4"/>
  <c r="I163" i="4" s="1"/>
  <c r="F164" i="4"/>
  <c r="F162" i="4" s="1"/>
  <c r="F166" i="4"/>
  <c r="I166" i="4" s="1"/>
  <c r="F170" i="4"/>
  <c r="F171" i="4"/>
  <c r="I171" i="4" s="1"/>
  <c r="F172" i="4"/>
  <c r="I172" i="4" s="1"/>
  <c r="F173" i="4"/>
  <c r="I173" i="4" s="1"/>
  <c r="F174" i="4"/>
  <c r="I174" i="4" s="1"/>
  <c r="F175" i="4"/>
  <c r="I175" i="4" s="1"/>
  <c r="F176" i="4"/>
  <c r="I176" i="4" s="1"/>
  <c r="F177" i="4"/>
  <c r="I177" i="4" s="1"/>
  <c r="F178" i="4"/>
  <c r="I178" i="4" s="1"/>
  <c r="E147" i="4" l="1"/>
  <c r="I108" i="4"/>
  <c r="F78" i="4"/>
  <c r="F139" i="4"/>
  <c r="F48" i="4"/>
  <c r="F130" i="4"/>
  <c r="F128" i="4" s="1"/>
  <c r="I131" i="4"/>
  <c r="I130" i="4" s="1"/>
  <c r="I93" i="4"/>
  <c r="E43" i="4"/>
  <c r="E122" i="4"/>
  <c r="I49" i="4"/>
  <c r="I48" i="4" s="1"/>
  <c r="F124" i="4"/>
  <c r="F53" i="4"/>
  <c r="F51" i="4" s="1"/>
  <c r="I118" i="4"/>
  <c r="I135" i="4"/>
  <c r="F16" i="4"/>
  <c r="E59" i="4"/>
  <c r="F112" i="4"/>
  <c r="I107" i="4"/>
  <c r="E77" i="4"/>
  <c r="E72" i="4" s="1"/>
  <c r="F152" i="4"/>
  <c r="I144" i="4"/>
  <c r="I73" i="4"/>
  <c r="I37" i="4"/>
  <c r="I84" i="4"/>
  <c r="I12" i="4"/>
  <c r="I10" i="4" s="1"/>
  <c r="I9" i="4" s="1"/>
  <c r="I34" i="4"/>
  <c r="I148" i="4"/>
  <c r="F45" i="4"/>
  <c r="F115" i="4"/>
  <c r="F67" i="4"/>
  <c r="F65" i="4" s="1"/>
  <c r="F34" i="4"/>
  <c r="F104" i="4"/>
  <c r="I164" i="4"/>
  <c r="I162" i="4" s="1"/>
  <c r="F169" i="4"/>
  <c r="F168" i="4" s="1"/>
  <c r="F167" i="4" s="1"/>
  <c r="F165" i="4" s="1"/>
  <c r="F148" i="4"/>
  <c r="F135" i="4"/>
  <c r="F101" i="4"/>
  <c r="F29" i="4"/>
  <c r="E111" i="4"/>
  <c r="I170" i="4"/>
  <c r="I169" i="4" s="1"/>
  <c r="I168" i="4" s="1"/>
  <c r="I167" i="4" s="1"/>
  <c r="I165" i="4" s="1"/>
  <c r="I113" i="4"/>
  <c r="I112" i="4" s="1"/>
  <c r="I125" i="4"/>
  <c r="I124" i="4" s="1"/>
  <c r="I54" i="4"/>
  <c r="I53" i="4" s="1"/>
  <c r="I51" i="4" s="1"/>
  <c r="I98" i="4"/>
  <c r="I97" i="4" s="1"/>
  <c r="I101" i="4"/>
  <c r="F84" i="4"/>
  <c r="F73" i="4"/>
  <c r="F61" i="4"/>
  <c r="I28" i="4"/>
  <c r="I29" i="4" s="1"/>
  <c r="I68" i="4"/>
  <c r="I67" i="4" s="1"/>
  <c r="I65" i="4" s="1"/>
  <c r="I59" i="4" s="1"/>
  <c r="I116" i="4"/>
  <c r="I115" i="4" s="1"/>
  <c r="F144" i="4"/>
  <c r="I17" i="4"/>
  <c r="I16" i="4" s="1"/>
  <c r="F118" i="4"/>
  <c r="F93" i="4"/>
  <c r="F91" i="4" s="1"/>
  <c r="F37" i="4"/>
  <c r="F12" i="4"/>
  <c r="F10" i="4" s="1"/>
  <c r="F9" i="4" s="1"/>
  <c r="F24" i="4" s="1"/>
  <c r="I46" i="4"/>
  <c r="I45" i="4" s="1"/>
  <c r="I81" i="4"/>
  <c r="I78" i="4" s="1"/>
  <c r="I105" i="4"/>
  <c r="I104" i="4" s="1"/>
  <c r="I129" i="4"/>
  <c r="I140" i="4"/>
  <c r="I139" i="4" s="1"/>
  <c r="I153" i="4"/>
  <c r="I152" i="4" s="1"/>
  <c r="E143" i="4"/>
  <c r="E91" i="4"/>
  <c r="E24" i="4"/>
  <c r="G12" i="4"/>
  <c r="F122" i="4" l="1"/>
  <c r="E99" i="4"/>
  <c r="F100" i="4"/>
  <c r="I91" i="4"/>
  <c r="F77" i="4"/>
  <c r="F72" i="4" s="1"/>
  <c r="I24" i="4"/>
  <c r="F43" i="4"/>
  <c r="I111" i="4"/>
  <c r="I128" i="4"/>
  <c r="I122" i="4" s="1"/>
  <c r="I77" i="4"/>
  <c r="I72" i="4" s="1"/>
  <c r="I100" i="4"/>
  <c r="E33" i="4"/>
  <c r="E31" i="4" s="1"/>
  <c r="E7" i="4" s="1"/>
  <c r="I43" i="4"/>
  <c r="F111" i="4"/>
  <c r="F147" i="4"/>
  <c r="F143" i="4" s="1"/>
  <c r="I147" i="4"/>
  <c r="I143" i="4" s="1"/>
  <c r="F59" i="4"/>
  <c r="G34" i="4"/>
  <c r="F99" i="4" l="1"/>
  <c r="I99" i="4"/>
  <c r="I33" i="4"/>
  <c r="F33" i="4"/>
  <c r="H169" i="4"/>
  <c r="H168" i="4" s="1"/>
  <c r="H167" i="4" s="1"/>
  <c r="H165" i="4" s="1"/>
  <c r="G169" i="4"/>
  <c r="G168" i="4" s="1"/>
  <c r="G167" i="4" s="1"/>
  <c r="G165" i="4" s="1"/>
  <c r="H162" i="4"/>
  <c r="G162" i="4"/>
  <c r="H152" i="4"/>
  <c r="G152" i="4"/>
  <c r="H148" i="4"/>
  <c r="G148" i="4"/>
  <c r="H144" i="4"/>
  <c r="G144" i="4"/>
  <c r="H139" i="4"/>
  <c r="G139" i="4"/>
  <c r="H135" i="4"/>
  <c r="G135" i="4"/>
  <c r="H130" i="4"/>
  <c r="H128" i="4" s="1"/>
  <c r="G130" i="4"/>
  <c r="G128" i="4" s="1"/>
  <c r="H124" i="4"/>
  <c r="G124" i="4"/>
  <c r="H118" i="4"/>
  <c r="G118" i="4"/>
  <c r="H115" i="4"/>
  <c r="G115" i="4"/>
  <c r="H112" i="4"/>
  <c r="G112" i="4"/>
  <c r="H107" i="4"/>
  <c r="G107" i="4"/>
  <c r="H104" i="4"/>
  <c r="G104" i="4"/>
  <c r="H101" i="4"/>
  <c r="G101" i="4"/>
  <c r="H97" i="4"/>
  <c r="G97" i="4"/>
  <c r="H93" i="4"/>
  <c r="G93" i="4"/>
  <c r="H84" i="4"/>
  <c r="G84" i="4"/>
  <c r="H78" i="4"/>
  <c r="G78" i="4"/>
  <c r="H73" i="4"/>
  <c r="G73" i="4"/>
  <c r="H67" i="4"/>
  <c r="H65" i="4" s="1"/>
  <c r="G67" i="4"/>
  <c r="G65" i="4" s="1"/>
  <c r="H61" i="4"/>
  <c r="G61" i="4"/>
  <c r="H53" i="4"/>
  <c r="H51" i="4" s="1"/>
  <c r="G53" i="4"/>
  <c r="G51" i="4" s="1"/>
  <c r="H48" i="4"/>
  <c r="G48" i="4"/>
  <c r="H45" i="4"/>
  <c r="G45" i="4"/>
  <c r="H37" i="4"/>
  <c r="G37" i="4"/>
  <c r="H34" i="4"/>
  <c r="H29" i="4"/>
  <c r="G29" i="4"/>
  <c r="H16" i="4"/>
  <c r="G16" i="4"/>
  <c r="H12" i="4"/>
  <c r="H10" i="4" s="1"/>
  <c r="H9" i="4" s="1"/>
  <c r="G10" i="4"/>
  <c r="G9" i="4" s="1"/>
  <c r="F31" i="4" l="1"/>
  <c r="F7" i="4" s="1"/>
  <c r="I31" i="4"/>
  <c r="I7" i="4" s="1"/>
  <c r="G147" i="4"/>
  <c r="H59" i="4"/>
  <c r="G100" i="4"/>
  <c r="H147" i="4"/>
  <c r="H143" i="4" s="1"/>
  <c r="H100" i="4"/>
  <c r="G77" i="4"/>
  <c r="G72" i="4" s="1"/>
  <c r="G122" i="4"/>
  <c r="H77" i="4"/>
  <c r="H72" i="4" s="1"/>
  <c r="H122" i="4"/>
  <c r="G143" i="4"/>
  <c r="H111" i="4"/>
  <c r="G111" i="4"/>
  <c r="G59" i="4"/>
  <c r="G43" i="4"/>
  <c r="G24" i="4"/>
  <c r="H91" i="4"/>
  <c r="H24" i="4"/>
  <c r="G91" i="4"/>
  <c r="H43" i="4"/>
  <c r="G99" i="4" l="1"/>
  <c r="H99" i="4"/>
  <c r="G33" i="4"/>
  <c r="H33" i="4"/>
  <c r="G31" i="4" l="1"/>
  <c r="G7" i="4" s="1"/>
  <c r="H31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<sst xmlns="http://schemas.openxmlformats.org/spreadsheetml/2006/main" count="543" uniqueCount="172">
  <si>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</si>
  <si>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</si>
  <si>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</si>
  <si>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</si>
  <si>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</si>
  <si>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</si>
  <si>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</si>
  <si>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</si>
  <si>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</si>
  <si>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</si>
  <si>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</si>
  <si>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</si>
  <si>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</si>
  <si>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</si>
  <si>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</si>
  <si>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</si>
  <si>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</si>
  <si>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</si>
  <si>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</si>
  <si>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</si>
  <si>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</si>
  <si>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</si>
  <si>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</si>
  <si>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</si>
  <si>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</si>
  <si>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</si>
  <si>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</si>
  <si>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</si>
  <si>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</si>
  <si>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</si>
  <si>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</si>
  <si>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</si>
  <si>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</si>
  <si>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</si>
  <si>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</si>
  <si>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</si>
  <si>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</si>
  <si>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</si>
  <si>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</si>
  <si>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</si>
  <si>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</si>
  <si>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</si>
  <si>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</si>
  <si>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</si>
  <si>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</si>
  <si>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</si>
  <si>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</si>
  <si>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</si>
  <si>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</si>
  <si>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</si>
  <si>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</si>
  <si>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</si>
  <si>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</si>
  <si>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</si>
  <si>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</si>
  <si>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</si>
  <si>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</si>
  <si>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</si>
  <si>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</si>
  <si>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</si>
  <si>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</si>
  <si>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</si>
  <si>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</si>
  <si>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</si>
  <si>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</si>
  <si>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</si>
  <si>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</si>
  <si>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</si>
  <si>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</si>
  <si>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</si>
  <si>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</si>
  <si>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</si>
  <si>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</si>
  <si>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</si>
  <si>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</si>
  <si>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</si>
  <si>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</si>
  <si>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</si>
  <si>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</si>
  <si>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</si>
  <si>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</si>
  <si>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</si>
  <si>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</si>
  <si>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</si>
  <si>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</si>
  <si>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</si>
  <si>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</si>
  <si>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</si>
  <si>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</si>
  <si>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</si>
  <si>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</si>
  <si>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</si>
  <si>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</si>
  <si>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</si>
  <si>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</si>
  <si>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</si>
  <si>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</si>
  <si>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</si>
  <si>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</si>
  <si>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</si>
  <si>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</si>
  <si>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</si>
  <si>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</si>
  <si>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</si>
  <si>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</si>
  <si>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</si>
  <si>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</si>
  <si>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</si>
  <si>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</si>
  <si>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</si>
  <si>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</si>
  <si>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</si>
  <si>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</si>
  <si>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</si>
  <si>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</si>
  <si>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</si>
  <si>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</si>
  <si>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</si>
  <si>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</si>
  <si>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</si>
  <si>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</si>
  <si>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</si>
  <si>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</si>
  <si>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</si>
  <si>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</si>
  <si>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</si>
  <si>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</si>
  <si>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</si>
  <si>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</si>
  <si>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</si>
  <si>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</si>
  <si>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</si>
  <si>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</si>
  <si>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</si>
  <si>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</si>
  <si>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</si>
  <si>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</si>
  <si>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</si>
  <si>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</si>
  <si>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</si>
  <si>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</si>
  <si>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</si>
  <si>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</si>
  <si>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</si>
  <si>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</si>
  <si>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</si>
  <si>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</si>
  <si>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</si>
  <si>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</si>
  <si>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</si>
  <si>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</si>
  <si>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</si>
  <si>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</si>
  <si>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</si>
  <si>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</si>
  <si>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</si>
  <si>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</si>
  <si>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</si>
  <si>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</si>
  <si>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</si>
  <si>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</si>
  <si>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</si>
  <si>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</si>
  <si>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</si>
  <si>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</si>
  <si>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</si>
  <si>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</si>
  <si>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</si>
  <si>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</si>
  <si>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</si>
  <si>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</si>
  <si>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Ўзбекистон Республикаси Иқтисодиёт ва молия вазирлигининг 2024 йил 4 чораги учун бюджет ва
бюджет ташқари маблағлардан амалга оширган касса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</si>
</sst>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72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58" t="s">
        <v>159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5.5" customHeight="1" x14ac:dyDescent="0.25">
      <c r="A2" s="58" t="s">
        <v>160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56" t="s">
        <v>0</v>
      </c>
      <c r="B4" s="57" t="s">
        <v>1</v>
      </c>
      <c r="C4" s="57" t="s">
        <v>2</v>
      </c>
      <c r="D4" s="57" t="s">
        <v>3</v>
      </c>
      <c r="E4" s="56" t="s">
        <v>151</v>
      </c>
      <c r="F4" s="56" t="s">
        <v>152</v>
      </c>
      <c r="G4" s="56"/>
      <c r="H4" s="56"/>
      <c r="I4" s="56"/>
      <c r="J4" s="56"/>
    </row>
    <row r="5" spans="1:10" ht="117.75" customHeight="1" x14ac:dyDescent="0.25">
      <c r="A5" s="56"/>
      <c r="B5" s="57"/>
      <c r="C5" s="57"/>
      <c r="D5" s="57" t="s">
        <v>4</v>
      </c>
      <c r="E5" s="56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56" t="s">
        <v>153</v>
      </c>
      <c r="B6" s="56"/>
      <c r="C6" s="56"/>
      <c r="D6" s="56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55" t="s">
        <v>5</v>
      </c>
      <c r="B7" s="55"/>
      <c r="C7" s="55"/>
      <c r="D7" s="55"/>
      <c r="E7" s="55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55" t="s">
        <v>55</v>
      </c>
      <c r="B23" s="55"/>
      <c r="C23" s="55"/>
      <c r="D23" s="55"/>
      <c r="E23" s="55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6" t="s">
        <v>23</v>
      </c>
      <c r="B28" s="56"/>
      <c r="C28" s="56"/>
      <c r="D28" s="56"/>
      <c r="E28" s="56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F4:J4"/>
    <mergeCell ref="A6:D6"/>
    <mergeCell ref="A1:J1"/>
    <mergeCell ref="A2:J2"/>
    <mergeCell ref="A7:E7"/>
    <mergeCell ref="A23:E23"/>
    <mergeCell ref="A28:E28"/>
    <mergeCell ref="A4:A5"/>
    <mergeCell ref="B4:B5"/>
    <mergeCell ref="C4:C5"/>
    <mergeCell ref="D4:D5"/>
    <mergeCell ref="E4:E5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0"/>
  <sheetViews>
    <sheetView tabSelected="1" topLeftCell="A165" workbookViewId="0">
      <selection activeCell="I184" sqref="I184"/>
    </sheetView>
  </sheetViews>
  <sheetFormatPr defaultRowHeight="15" x14ac:dyDescent="0.25"/>
  <cols>
    <col min="1" max="1" width="85.5703125" style="35" customWidth="1"/>
    <col min="2" max="4" width="5.85546875" style="35" customWidth="1"/>
    <col min="5" max="6" width="18.5703125" style="35" customWidth="1"/>
    <col min="7" max="8" width="19" style="35" customWidth="1"/>
    <col min="9" max="9" width="18.5703125" style="35" customWidth="1"/>
    <col min="10" max="10" width="13.42578125" style="35" bestFit="1" customWidth="1"/>
    <col min="11" max="16384" width="9.140625" style="35"/>
  </cols>
  <sheetData>
    <row r="1" spans="1:11" ht="43.5" customHeight="1" x14ac:dyDescent="0.25">
      <c r="A1" s="67" t="s">
        <v>171</v>
      </c>
      <c r="B1" s="67"/>
      <c r="C1" s="67"/>
      <c r="D1" s="67"/>
      <c r="E1" s="67"/>
      <c r="F1" s="67"/>
      <c r="G1" s="67"/>
      <c r="H1" s="67"/>
      <c r="I1" s="67"/>
    </row>
    <row r="2" spans="1:11" ht="18.75" x14ac:dyDescent="0.3">
      <c r="A2" s="68" t="s">
        <v>160</v>
      </c>
      <c r="B2" s="68"/>
      <c r="C2" s="68"/>
      <c r="D2" s="68"/>
      <c r="E2" s="68"/>
      <c r="F2" s="68"/>
      <c r="G2" s="68"/>
      <c r="H2" s="68"/>
      <c r="I2" s="68"/>
    </row>
    <row r="3" spans="1:11" ht="18.75" x14ac:dyDescent="0.3">
      <c r="A3" s="36"/>
      <c r="B3" s="36"/>
      <c r="C3" s="36"/>
      <c r="D3" s="36"/>
      <c r="E3" s="36"/>
      <c r="F3" s="36"/>
      <c r="G3" s="36"/>
      <c r="I3" s="37" t="s">
        <v>161</v>
      </c>
    </row>
    <row r="4" spans="1:11" ht="30.75" customHeight="1" x14ac:dyDescent="0.25">
      <c r="A4" s="56" t="s">
        <v>0</v>
      </c>
      <c r="B4" s="64" t="s">
        <v>1</v>
      </c>
      <c r="C4" s="64" t="s">
        <v>2</v>
      </c>
      <c r="D4" s="64" t="s">
        <v>3</v>
      </c>
      <c r="E4" s="59" t="s">
        <v>168</v>
      </c>
      <c r="F4" s="69" t="s">
        <v>166</v>
      </c>
      <c r="G4" s="70"/>
      <c r="H4" s="71"/>
      <c r="I4" s="59" t="s">
        <v>169</v>
      </c>
    </row>
    <row r="5" spans="1:11" ht="15.75" x14ac:dyDescent="0.25">
      <c r="A5" s="56"/>
      <c r="B5" s="65"/>
      <c r="C5" s="65"/>
      <c r="D5" s="65"/>
      <c r="E5" s="60"/>
      <c r="F5" s="56" t="s">
        <v>167</v>
      </c>
      <c r="G5" s="62" t="s">
        <v>170</v>
      </c>
      <c r="H5" s="63"/>
      <c r="I5" s="60"/>
    </row>
    <row r="6" spans="1:11" ht="117.75" customHeight="1" x14ac:dyDescent="0.25">
      <c r="A6" s="56"/>
      <c r="B6" s="66"/>
      <c r="C6" s="66"/>
      <c r="D6" s="66"/>
      <c r="E6" s="61"/>
      <c r="F6" s="56"/>
      <c r="G6" s="54" t="s">
        <v>162</v>
      </c>
      <c r="H6" s="41" t="s">
        <v>163</v>
      </c>
      <c r="I6" s="61"/>
    </row>
    <row r="7" spans="1:11" ht="15.75" x14ac:dyDescent="0.25">
      <c r="A7" s="46" t="s">
        <v>153</v>
      </c>
      <c r="B7" s="49"/>
      <c r="C7" s="49"/>
      <c r="D7" s="50"/>
      <c r="E7" s="5">
        <f t="shared" ref="E7" si="0">+E24+E29+E31</f>
        <v>213515772.96198002</v>
      </c>
      <c r="F7" s="5">
        <f>+F24+F29+F31</f>
        <v>276498063.08283997</v>
      </c>
      <c r="G7" s="5">
        <f t="shared" ref="G7" si="1">+G24+G29+G31</f>
        <v>276002838.15083998</v>
      </c>
      <c r="H7" s="5">
        <f>+H24+H29+H31</f>
        <v>495224.93200000003</v>
      </c>
      <c r="I7" s="5">
        <f>+I24+I29+I31</f>
        <v>490013836.04482001</v>
      </c>
      <c r="J7" s="40"/>
      <c r="K7" s="42"/>
    </row>
    <row r="8" spans="1:11" ht="15.75" x14ac:dyDescent="0.25">
      <c r="A8" s="45" t="s">
        <v>5</v>
      </c>
      <c r="B8" s="45"/>
      <c r="C8" s="45"/>
      <c r="D8" s="45"/>
      <c r="E8" s="39"/>
      <c r="F8" s="45"/>
      <c r="G8" s="39"/>
      <c r="H8" s="39"/>
      <c r="I8" s="39"/>
    </row>
    <row r="9" spans="1:11" ht="15.75" x14ac:dyDescent="0.25">
      <c r="A9" s="19" t="s">
        <v>6</v>
      </c>
      <c r="B9" s="1">
        <v>41</v>
      </c>
      <c r="C9" s="1">
        <v>10</v>
      </c>
      <c r="D9" s="1" t="s">
        <v>7</v>
      </c>
      <c r="E9" s="2">
        <f>E10</f>
        <v>159452605.22437</v>
      </c>
      <c r="F9" s="2">
        <f t="shared" ref="F9:H9" si="2">F10</f>
        <v>196030044.32929999</v>
      </c>
      <c r="G9" s="2">
        <f>G10</f>
        <v>195726044.32929999</v>
      </c>
      <c r="H9" s="2">
        <f t="shared" si="2"/>
        <v>304000</v>
      </c>
      <c r="I9" s="2">
        <f>I10</f>
        <v>355482649.55366999</v>
      </c>
    </row>
    <row r="10" spans="1:11" ht="15.75" x14ac:dyDescent="0.25">
      <c r="A10" s="19" t="s">
        <v>8</v>
      </c>
      <c r="B10" s="1">
        <v>41</v>
      </c>
      <c r="C10" s="1">
        <v>11</v>
      </c>
      <c r="D10" s="1" t="s">
        <v>7</v>
      </c>
      <c r="E10" s="2">
        <f>E11+E12</f>
        <v>159452605.22437</v>
      </c>
      <c r="F10" s="2">
        <f>F11+F12</f>
        <v>196030044.32929999</v>
      </c>
      <c r="G10" s="2">
        <f>G11+G12</f>
        <v>195726044.32929999</v>
      </c>
      <c r="H10" s="2">
        <f t="shared" ref="H10" si="3">H11+H12</f>
        <v>304000</v>
      </c>
      <c r="I10" s="2">
        <f>I11+I12</f>
        <v>355482649.55366999</v>
      </c>
    </row>
    <row r="11" spans="1:11" ht="15.75" x14ac:dyDescent="0.25">
      <c r="A11" s="20" t="s">
        <v>9</v>
      </c>
      <c r="B11" s="3">
        <v>41</v>
      </c>
      <c r="C11" s="3">
        <v>11</v>
      </c>
      <c r="D11" s="3">
        <v>100</v>
      </c>
      <c r="E11" s="4">
        <v>159452605.22437</v>
      </c>
      <c r="F11" s="4">
        <f>SUM(G11:H11)</f>
        <v>195919844.0323</v>
      </c>
      <c r="G11" s="4">
        <v>195615844.0323</v>
      </c>
      <c r="H11" s="4">
        <v>304000</v>
      </c>
      <c r="I11" s="4">
        <f>+E11+F11</f>
        <v>355372449.25667</v>
      </c>
    </row>
    <row r="12" spans="1:11" s="34" customFormat="1" ht="15.75" x14ac:dyDescent="0.25">
      <c r="A12" s="20" t="s">
        <v>10</v>
      </c>
      <c r="B12" s="3">
        <v>41</v>
      </c>
      <c r="C12" s="3">
        <v>11</v>
      </c>
      <c r="D12" s="3">
        <v>200</v>
      </c>
      <c r="E12" s="2">
        <f>+SUM(E13:E15)</f>
        <v>0</v>
      </c>
      <c r="F12" s="2">
        <f>+SUM(F13:F15)</f>
        <v>110200.29700000001</v>
      </c>
      <c r="G12" s="2">
        <f>+SUM(G13:G15)</f>
        <v>110200.29700000001</v>
      </c>
      <c r="H12" s="2">
        <f t="shared" ref="H12" si="4">H13</f>
        <v>0</v>
      </c>
      <c r="I12" s="2">
        <f>+SUM(I13:I15)</f>
        <v>110200.29700000001</v>
      </c>
    </row>
    <row r="13" spans="1:11" s="34" customFormat="1" ht="31.5" x14ac:dyDescent="0.25">
      <c r="A13" s="20" t="s">
        <v>11</v>
      </c>
      <c r="B13" s="3">
        <v>41</v>
      </c>
      <c r="C13" s="3">
        <v>11</v>
      </c>
      <c r="D13" s="3">
        <v>210</v>
      </c>
      <c r="E13" s="4"/>
      <c r="F13" s="4">
        <f>SUM(G13:H13)</f>
        <v>0</v>
      </c>
      <c r="G13" s="4"/>
      <c r="H13" s="4"/>
      <c r="I13" s="4">
        <f t="shared" ref="I13:I15" si="5">+E13+F13</f>
        <v>0</v>
      </c>
    </row>
    <row r="14" spans="1:11" s="34" customFormat="1" ht="15.75" x14ac:dyDescent="0.25">
      <c r="A14" s="20" t="s">
        <v>164</v>
      </c>
      <c r="B14" s="3">
        <v>41</v>
      </c>
      <c r="C14" s="3">
        <v>11</v>
      </c>
      <c r="D14" s="3" t="s">
        <v>165</v>
      </c>
      <c r="E14" s="4"/>
      <c r="F14" s="4">
        <f>SUM(G14:H14)</f>
        <v>110200.29700000001</v>
      </c>
      <c r="G14" s="4">
        <v>110200.29700000001</v>
      </c>
      <c r="H14" s="4"/>
      <c r="I14" s="4">
        <f t="shared" si="5"/>
        <v>110200.29700000001</v>
      </c>
    </row>
    <row r="15" spans="1:11" s="34" customFormat="1" ht="15.75" x14ac:dyDescent="0.25">
      <c r="A15" s="20" t="s">
        <v>12</v>
      </c>
      <c r="B15" s="3">
        <v>42</v>
      </c>
      <c r="C15" s="3">
        <v>99</v>
      </c>
      <c r="D15" s="3">
        <v>100</v>
      </c>
      <c r="E15" s="4"/>
      <c r="F15" s="4">
        <f>SUM(G15:H15)</f>
        <v>0</v>
      </c>
      <c r="G15" s="4"/>
      <c r="H15" s="4"/>
      <c r="I15" s="4">
        <f t="shared" si="5"/>
        <v>0</v>
      </c>
    </row>
    <row r="16" spans="1:11" ht="15.75" x14ac:dyDescent="0.25">
      <c r="A16" s="21" t="s">
        <v>13</v>
      </c>
      <c r="B16" s="3">
        <v>47</v>
      </c>
      <c r="C16" s="3">
        <v>11</v>
      </c>
      <c r="D16" s="3">
        <v>100</v>
      </c>
      <c r="E16" s="2">
        <f>E17+E18+E19</f>
        <v>3258350.0269999998</v>
      </c>
      <c r="F16" s="2">
        <f t="shared" ref="F16:H16" si="6">F17+F18+F19</f>
        <v>3167594.0949999997</v>
      </c>
      <c r="G16" s="2">
        <f>G17+G18+G19</f>
        <v>3167594.0949999997</v>
      </c>
      <c r="H16" s="2">
        <f t="shared" si="6"/>
        <v>0</v>
      </c>
      <c r="I16" s="2">
        <f>I17+I18+I19</f>
        <v>6425944.1220000004</v>
      </c>
    </row>
    <row r="17" spans="1:9" ht="15.75" x14ac:dyDescent="0.25">
      <c r="A17" s="20" t="s">
        <v>14</v>
      </c>
      <c r="B17" s="3">
        <v>47</v>
      </c>
      <c r="C17" s="3">
        <v>11</v>
      </c>
      <c r="D17" s="3" t="s">
        <v>15</v>
      </c>
      <c r="E17" s="4">
        <v>2871056.0019999999</v>
      </c>
      <c r="F17" s="4">
        <f t="shared" ref="F17:F23" si="7">SUM(G17:H17)</f>
        <v>2853696.5789999999</v>
      </c>
      <c r="G17" s="4">
        <v>2853696.5789999999</v>
      </c>
      <c r="H17" s="4"/>
      <c r="I17" s="4">
        <f t="shared" ref="I17:I23" si="8">+E17+F17</f>
        <v>5724752.5810000002</v>
      </c>
    </row>
    <row r="18" spans="1:9" ht="15.75" x14ac:dyDescent="0.25">
      <c r="A18" s="20" t="s">
        <v>16</v>
      </c>
      <c r="B18" s="3">
        <v>47</v>
      </c>
      <c r="C18" s="3">
        <v>11</v>
      </c>
      <c r="D18" s="3">
        <v>150</v>
      </c>
      <c r="E18" s="4">
        <v>387294.02500000002</v>
      </c>
      <c r="F18" s="4">
        <f t="shared" si="7"/>
        <v>313897.516</v>
      </c>
      <c r="G18" s="4">
        <v>313897.516</v>
      </c>
      <c r="H18" s="4"/>
      <c r="I18" s="4">
        <f t="shared" si="8"/>
        <v>701191.54099999997</v>
      </c>
    </row>
    <row r="19" spans="1:9" s="34" customFormat="1" ht="31.5" x14ac:dyDescent="0.25">
      <c r="A19" s="20" t="s">
        <v>17</v>
      </c>
      <c r="B19" s="3">
        <v>47</v>
      </c>
      <c r="C19" s="3">
        <v>11</v>
      </c>
      <c r="D19" s="3">
        <v>170</v>
      </c>
      <c r="E19" s="4"/>
      <c r="F19" s="4">
        <f t="shared" si="7"/>
        <v>0</v>
      </c>
      <c r="G19" s="4"/>
      <c r="H19" s="4"/>
      <c r="I19" s="4">
        <f t="shared" si="8"/>
        <v>0</v>
      </c>
    </row>
    <row r="20" spans="1:9" s="34" customFormat="1" ht="31.5" x14ac:dyDescent="0.25">
      <c r="A20" s="20" t="s">
        <v>18</v>
      </c>
      <c r="B20" s="3">
        <v>47</v>
      </c>
      <c r="C20" s="3">
        <v>21</v>
      </c>
      <c r="D20" s="3">
        <v>100</v>
      </c>
      <c r="E20" s="4"/>
      <c r="F20" s="4">
        <f t="shared" si="7"/>
        <v>0</v>
      </c>
      <c r="G20" s="4"/>
      <c r="H20" s="4"/>
      <c r="I20" s="4">
        <f t="shared" si="8"/>
        <v>0</v>
      </c>
    </row>
    <row r="21" spans="1:9" s="34" customFormat="1" ht="15.75" x14ac:dyDescent="0.25">
      <c r="A21" s="20" t="s">
        <v>19</v>
      </c>
      <c r="B21" s="3">
        <v>47</v>
      </c>
      <c r="C21" s="3">
        <v>21</v>
      </c>
      <c r="D21" s="3">
        <v>200</v>
      </c>
      <c r="E21" s="4"/>
      <c r="F21" s="4">
        <f t="shared" si="7"/>
        <v>0</v>
      </c>
      <c r="G21" s="4"/>
      <c r="H21" s="4"/>
      <c r="I21" s="4">
        <f t="shared" si="8"/>
        <v>0</v>
      </c>
    </row>
    <row r="22" spans="1:9" s="34" customFormat="1" ht="15.75" x14ac:dyDescent="0.25">
      <c r="A22" s="20" t="s">
        <v>20</v>
      </c>
      <c r="B22" s="3">
        <v>47</v>
      </c>
      <c r="C22" s="3">
        <v>21</v>
      </c>
      <c r="D22" s="3">
        <v>300</v>
      </c>
      <c r="E22" s="4"/>
      <c r="F22" s="4">
        <f t="shared" si="7"/>
        <v>0</v>
      </c>
      <c r="G22" s="4"/>
      <c r="H22" s="4"/>
      <c r="I22" s="4">
        <f t="shared" si="8"/>
        <v>0</v>
      </c>
    </row>
    <row r="23" spans="1:9" s="34" customFormat="1" ht="15.75" x14ac:dyDescent="0.25">
      <c r="A23" s="20" t="s">
        <v>21</v>
      </c>
      <c r="B23" s="3">
        <v>48</v>
      </c>
      <c r="C23" s="3">
        <v>21</v>
      </c>
      <c r="D23" s="3">
        <v>400</v>
      </c>
      <c r="E23" s="4"/>
      <c r="F23" s="4">
        <f t="shared" si="7"/>
        <v>0</v>
      </c>
      <c r="G23" s="4"/>
      <c r="H23" s="4"/>
      <c r="I23" s="4">
        <f t="shared" si="8"/>
        <v>0</v>
      </c>
    </row>
    <row r="24" spans="1:9" ht="15.75" x14ac:dyDescent="0.25">
      <c r="A24" s="44" t="s">
        <v>22</v>
      </c>
      <c r="B24" s="23"/>
      <c r="C24" s="23"/>
      <c r="D24" s="23"/>
      <c r="E24" s="2">
        <f>E9+E15+E16+E20+E21+E22+E23</f>
        <v>162710955.25137001</v>
      </c>
      <c r="F24" s="2">
        <f>F9+F15+F16+F20+F21+F22+F23</f>
        <v>199197638.42429999</v>
      </c>
      <c r="G24" s="2">
        <f>G9+G15+G16+G20+G21+G22+G23</f>
        <v>198893638.42429999</v>
      </c>
      <c r="H24" s="2">
        <f>H9+H15+H16+H20+H21+H22+H23</f>
        <v>304000</v>
      </c>
      <c r="I24" s="2">
        <f>I9+I15+I16+I20+I21+I22+I23</f>
        <v>361908593.67566997</v>
      </c>
    </row>
    <row r="25" spans="1:9" ht="15.75" x14ac:dyDescent="0.25">
      <c r="A25" s="53" t="s">
        <v>55</v>
      </c>
      <c r="B25" s="51"/>
      <c r="C25" s="51"/>
      <c r="D25" s="51"/>
      <c r="E25" s="39"/>
      <c r="F25" s="52"/>
      <c r="G25" s="39"/>
      <c r="H25" s="39"/>
      <c r="I25" s="39"/>
    </row>
    <row r="26" spans="1:9" ht="15.75" x14ac:dyDescent="0.25">
      <c r="A26" s="20" t="s">
        <v>56</v>
      </c>
      <c r="B26" s="3" t="s">
        <v>57</v>
      </c>
      <c r="C26" s="3" t="s">
        <v>58</v>
      </c>
      <c r="D26" s="3" t="s">
        <v>59</v>
      </c>
      <c r="E26" s="4">
        <v>39855581.663999997</v>
      </c>
      <c r="F26" s="4">
        <f>SUM(G26:H26)</f>
        <v>46353485.440750003</v>
      </c>
      <c r="G26" s="4">
        <v>46277485.440750003</v>
      </c>
      <c r="H26" s="4">
        <v>76000</v>
      </c>
      <c r="I26" s="4">
        <f t="shared" ref="I26:I28" si="9">+E26+F26</f>
        <v>86209067.104750007</v>
      </c>
    </row>
    <row r="27" spans="1:9" s="34" customFormat="1" ht="15.75" x14ac:dyDescent="0.25">
      <c r="A27" s="20" t="s">
        <v>60</v>
      </c>
      <c r="B27" s="3" t="s">
        <v>57</v>
      </c>
      <c r="C27" s="3" t="s">
        <v>58</v>
      </c>
      <c r="D27" s="3" t="s">
        <v>61</v>
      </c>
      <c r="E27" s="4">
        <v>141217.30885</v>
      </c>
      <c r="F27" s="4">
        <f>SUM(G27:H27)</f>
        <v>67582</v>
      </c>
      <c r="G27" s="4">
        <v>67582</v>
      </c>
      <c r="H27" s="4"/>
      <c r="I27" s="4">
        <f t="shared" si="9"/>
        <v>208799.30885</v>
      </c>
    </row>
    <row r="28" spans="1:9" s="34" customFormat="1" ht="15.75" x14ac:dyDescent="0.25">
      <c r="A28" s="20" t="s">
        <v>62</v>
      </c>
      <c r="B28" s="3" t="s">
        <v>57</v>
      </c>
      <c r="C28" s="3" t="s">
        <v>63</v>
      </c>
      <c r="D28" s="3" t="s">
        <v>7</v>
      </c>
      <c r="E28" s="4"/>
      <c r="F28" s="4">
        <f>SUM(G28:H28)</f>
        <v>0</v>
      </c>
      <c r="G28" s="4"/>
      <c r="H28" s="4"/>
      <c r="I28" s="4">
        <f t="shared" si="9"/>
        <v>0</v>
      </c>
    </row>
    <row r="29" spans="1:9" ht="15.75" x14ac:dyDescent="0.25">
      <c r="A29" s="22" t="s">
        <v>64</v>
      </c>
      <c r="B29" s="24"/>
      <c r="C29" s="24"/>
      <c r="D29" s="24"/>
      <c r="E29" s="2">
        <f>E26+E27+E28</f>
        <v>39996798.972849995</v>
      </c>
      <c r="F29" s="2">
        <f>F26+F27+F28</f>
        <v>46421067.440750003</v>
      </c>
      <c r="G29" s="2">
        <f>G26+G27+G28</f>
        <v>46345067.440750003</v>
      </c>
      <c r="H29" s="2">
        <f>H26+H27+H28</f>
        <v>76000</v>
      </c>
      <c r="I29" s="2">
        <f>I26+I27+I28</f>
        <v>86417866.413600013</v>
      </c>
    </row>
    <row r="30" spans="1:9" ht="15.75" x14ac:dyDescent="0.25">
      <c r="A30" s="46" t="s">
        <v>23</v>
      </c>
      <c r="B30" s="47"/>
      <c r="C30" s="47"/>
      <c r="D30" s="47"/>
      <c r="E30" s="39"/>
      <c r="F30" s="48"/>
      <c r="G30" s="39"/>
      <c r="H30" s="39"/>
      <c r="I30" s="39"/>
    </row>
    <row r="31" spans="1:9" ht="15.75" x14ac:dyDescent="0.25">
      <c r="A31" s="25" t="s">
        <v>24</v>
      </c>
      <c r="B31" s="26"/>
      <c r="C31" s="26"/>
      <c r="D31" s="26"/>
      <c r="E31" s="8">
        <f t="shared" ref="E31" si="10">E33+E99+E143+E165</f>
        <v>10808018.737759998</v>
      </c>
      <c r="F31" s="8">
        <f>F33+F99+F143+F165</f>
        <v>30879357.21779</v>
      </c>
      <c r="G31" s="8">
        <f t="shared" ref="G31:H31" si="11">G33+G99+G143+G165</f>
        <v>30764132.285789996</v>
      </c>
      <c r="H31" s="8">
        <f t="shared" si="11"/>
        <v>115224.932</v>
      </c>
      <c r="I31" s="8">
        <f t="shared" ref="I31" si="12">I33+I99+I143+I165</f>
        <v>41687375.955550008</v>
      </c>
    </row>
    <row r="32" spans="1:9" ht="15.75" x14ac:dyDescent="0.25">
      <c r="A32" s="27" t="s">
        <v>25</v>
      </c>
      <c r="B32" s="7"/>
      <c r="C32" s="7"/>
      <c r="D32" s="7"/>
      <c r="E32" s="8"/>
      <c r="F32" s="8"/>
      <c r="G32" s="8"/>
      <c r="H32" s="8"/>
      <c r="I32" s="8"/>
    </row>
    <row r="33" spans="1:9" ht="15.75" x14ac:dyDescent="0.25">
      <c r="A33" s="28" t="s">
        <v>26</v>
      </c>
      <c r="B33" s="3">
        <v>42</v>
      </c>
      <c r="C33" s="3" t="s">
        <v>27</v>
      </c>
      <c r="D33" s="3" t="s">
        <v>7</v>
      </c>
      <c r="E33" s="8">
        <f t="shared" ref="E33" si="13">E34+E37+E43+E59+E72+E91</f>
        <v>3457798.8686099998</v>
      </c>
      <c r="F33" s="8">
        <f>F34+F37+F43+F59+F72+F91</f>
        <v>13899443.271090001</v>
      </c>
      <c r="G33" s="8">
        <f t="shared" ref="G33:H33" si="14">G34+G37+G43+G59+G72+G91</f>
        <v>13885723.24109</v>
      </c>
      <c r="H33" s="8">
        <f t="shared" si="14"/>
        <v>13720.03</v>
      </c>
      <c r="I33" s="8">
        <f t="shared" ref="I33" si="15">I34+I37+I43+I59+I72+I91</f>
        <v>17357242.139700003</v>
      </c>
    </row>
    <row r="34" spans="1:9" ht="15.75" x14ac:dyDescent="0.25">
      <c r="A34" s="28" t="s">
        <v>28</v>
      </c>
      <c r="B34" s="3">
        <v>42</v>
      </c>
      <c r="C34" s="3">
        <v>10</v>
      </c>
      <c r="D34" s="3" t="s">
        <v>7</v>
      </c>
      <c r="E34" s="9">
        <f>E35+E36</f>
        <v>1295319.5679000001</v>
      </c>
      <c r="F34" s="9">
        <f>F35+F36</f>
        <v>9070043.2505900003</v>
      </c>
      <c r="G34" s="9">
        <f>G35+G36</f>
        <v>9070043.2505900003</v>
      </c>
      <c r="H34" s="9">
        <f t="shared" ref="H34" si="16">H35+H36</f>
        <v>0</v>
      </c>
      <c r="I34" s="9">
        <f>I35+I36</f>
        <v>10365362.81849</v>
      </c>
    </row>
    <row r="35" spans="1:9" ht="15.75" x14ac:dyDescent="0.25">
      <c r="A35" s="28" t="s">
        <v>65</v>
      </c>
      <c r="B35" s="3">
        <v>42</v>
      </c>
      <c r="C35" s="3">
        <v>11</v>
      </c>
      <c r="D35" s="3" t="s">
        <v>7</v>
      </c>
      <c r="E35" s="10">
        <v>1295319.5679000001</v>
      </c>
      <c r="F35" s="4">
        <f>SUM(G35:H35)</f>
        <v>4014424.54367</v>
      </c>
      <c r="G35" s="4">
        <v>4014424.54367</v>
      </c>
      <c r="H35" s="10"/>
      <c r="I35" s="4">
        <f t="shared" ref="I35:I36" si="17">+E35+F35</f>
        <v>5309744.1115700006</v>
      </c>
    </row>
    <row r="36" spans="1:9" ht="15.75" x14ac:dyDescent="0.25">
      <c r="A36" s="28" t="s">
        <v>29</v>
      </c>
      <c r="B36" s="3">
        <v>42</v>
      </c>
      <c r="C36" s="3">
        <v>12</v>
      </c>
      <c r="D36" s="3" t="s">
        <v>7</v>
      </c>
      <c r="E36" s="10"/>
      <c r="F36" s="4">
        <f>SUM(G36:H36)</f>
        <v>5055618.7069199998</v>
      </c>
      <c r="G36" s="4">
        <v>5055618.7069199998</v>
      </c>
      <c r="H36" s="10"/>
      <c r="I36" s="4">
        <f t="shared" si="17"/>
        <v>5055618.7069199998</v>
      </c>
    </row>
    <row r="37" spans="1:9" ht="15.75" x14ac:dyDescent="0.25">
      <c r="A37" s="28" t="s">
        <v>66</v>
      </c>
      <c r="B37" s="3">
        <v>42</v>
      </c>
      <c r="C37" s="3">
        <v>20</v>
      </c>
      <c r="D37" s="3" t="s">
        <v>7</v>
      </c>
      <c r="E37" s="9">
        <f t="shared" ref="E37" si="18">E38+E39+E40+E41+E42</f>
        <v>0</v>
      </c>
      <c r="F37" s="9">
        <f>F38+F39+F40+F41+F42</f>
        <v>0</v>
      </c>
      <c r="G37" s="9">
        <f t="shared" ref="G37:H37" si="19">G38+G39+G40+G41+G42</f>
        <v>0</v>
      </c>
      <c r="H37" s="9">
        <f t="shared" si="19"/>
        <v>0</v>
      </c>
      <c r="I37" s="9">
        <f t="shared" ref="I37" si="20">I38+I39+I40+I41+I42</f>
        <v>0</v>
      </c>
    </row>
    <row r="38" spans="1:9" ht="15.75" x14ac:dyDescent="0.25">
      <c r="A38" s="28" t="s">
        <v>67</v>
      </c>
      <c r="B38" s="3">
        <v>42</v>
      </c>
      <c r="C38" s="3">
        <v>21</v>
      </c>
      <c r="D38" s="3" t="s">
        <v>7</v>
      </c>
      <c r="E38" s="10"/>
      <c r="F38" s="4">
        <f>SUM(G38:H38)</f>
        <v>0</v>
      </c>
      <c r="G38" s="4"/>
      <c r="H38" s="10"/>
      <c r="I38" s="4">
        <f t="shared" ref="I38:I42" si="21">+E38+F38</f>
        <v>0</v>
      </c>
    </row>
    <row r="39" spans="1:9" s="34" customFormat="1" ht="15.75" x14ac:dyDescent="0.25">
      <c r="A39" s="28" t="s">
        <v>68</v>
      </c>
      <c r="B39" s="3">
        <v>42</v>
      </c>
      <c r="C39" s="3">
        <v>22</v>
      </c>
      <c r="D39" s="3" t="s">
        <v>7</v>
      </c>
      <c r="E39" s="16"/>
      <c r="F39" s="4">
        <f>SUM(G39:H39)</f>
        <v>0</v>
      </c>
      <c r="G39" s="4"/>
      <c r="H39" s="16"/>
      <c r="I39" s="4">
        <f t="shared" si="21"/>
        <v>0</v>
      </c>
    </row>
    <row r="40" spans="1:9" ht="15.75" x14ac:dyDescent="0.25">
      <c r="A40" s="28" t="s">
        <v>69</v>
      </c>
      <c r="B40" s="3">
        <v>42</v>
      </c>
      <c r="C40" s="3">
        <v>23</v>
      </c>
      <c r="D40" s="3" t="s">
        <v>7</v>
      </c>
      <c r="E40" s="6"/>
      <c r="F40" s="4">
        <f>SUM(G40:H40)</f>
        <v>0</v>
      </c>
      <c r="G40" s="4"/>
      <c r="H40" s="6"/>
      <c r="I40" s="4">
        <f t="shared" si="21"/>
        <v>0</v>
      </c>
    </row>
    <row r="41" spans="1:9" ht="15.75" x14ac:dyDescent="0.25">
      <c r="A41" s="28" t="s">
        <v>70</v>
      </c>
      <c r="B41" s="3">
        <v>42</v>
      </c>
      <c r="C41" s="3">
        <v>24</v>
      </c>
      <c r="D41" s="3" t="s">
        <v>7</v>
      </c>
      <c r="E41" s="10"/>
      <c r="F41" s="4">
        <f>SUM(G41:H41)</f>
        <v>0</v>
      </c>
      <c r="G41" s="4"/>
      <c r="H41" s="10"/>
      <c r="I41" s="4">
        <f t="shared" si="21"/>
        <v>0</v>
      </c>
    </row>
    <row r="42" spans="1:9" ht="31.5" x14ac:dyDescent="0.25">
      <c r="A42" s="28" t="s">
        <v>71</v>
      </c>
      <c r="B42" s="3">
        <v>42</v>
      </c>
      <c r="C42" s="3">
        <v>25</v>
      </c>
      <c r="D42" s="3" t="s">
        <v>7</v>
      </c>
      <c r="E42" s="6"/>
      <c r="F42" s="4">
        <f>SUM(G42:H42)</f>
        <v>0</v>
      </c>
      <c r="G42" s="4"/>
      <c r="H42" s="6"/>
      <c r="I42" s="4">
        <f t="shared" si="21"/>
        <v>0</v>
      </c>
    </row>
    <row r="43" spans="1:9" ht="15.75" x14ac:dyDescent="0.25">
      <c r="A43" s="28" t="s">
        <v>72</v>
      </c>
      <c r="B43" s="3">
        <v>42</v>
      </c>
      <c r="C43" s="3">
        <v>30</v>
      </c>
      <c r="D43" s="3" t="s">
        <v>7</v>
      </c>
      <c r="E43" s="8">
        <f t="shared" ref="E43" si="22">E44+E45+E48+E51+E58</f>
        <v>1179199.99991</v>
      </c>
      <c r="F43" s="8">
        <f>F44+F45+F48+F51+F58</f>
        <v>44216</v>
      </c>
      <c r="G43" s="8">
        <f t="shared" ref="G43:H43" si="23">G44+G45+G48+G51+G58</f>
        <v>44216</v>
      </c>
      <c r="H43" s="8">
        <f t="shared" si="23"/>
        <v>0</v>
      </c>
      <c r="I43" s="8">
        <f t="shared" ref="I43" si="24">I44+I45+I48+I51+I58</f>
        <v>1223415.99991</v>
      </c>
    </row>
    <row r="44" spans="1:9" s="34" customFormat="1" ht="15.75" x14ac:dyDescent="0.25">
      <c r="A44" s="28" t="s">
        <v>73</v>
      </c>
      <c r="B44" s="3">
        <v>42</v>
      </c>
      <c r="C44" s="3">
        <v>31</v>
      </c>
      <c r="D44" s="3" t="s">
        <v>7</v>
      </c>
      <c r="E44" s="12"/>
      <c r="F44" s="4">
        <f>SUM(G44:H44)</f>
        <v>0</v>
      </c>
      <c r="G44" s="12"/>
      <c r="H44" s="12"/>
      <c r="I44" s="4">
        <f>+E44+F44</f>
        <v>0</v>
      </c>
    </row>
    <row r="45" spans="1:9" s="34" customFormat="1" ht="15.75" x14ac:dyDescent="0.25">
      <c r="A45" s="28" t="s">
        <v>74</v>
      </c>
      <c r="B45" s="3">
        <v>42</v>
      </c>
      <c r="C45" s="3">
        <v>32</v>
      </c>
      <c r="D45" s="3" t="s">
        <v>7</v>
      </c>
      <c r="E45" s="17">
        <f t="shared" ref="E45" si="25">E46+E47</f>
        <v>33600</v>
      </c>
      <c r="F45" s="17">
        <f>F46+F47</f>
        <v>11875</v>
      </c>
      <c r="G45" s="17">
        <f t="shared" ref="G45:H45" si="26">G46+G47</f>
        <v>11875</v>
      </c>
      <c r="H45" s="17">
        <f t="shared" si="26"/>
        <v>0</v>
      </c>
      <c r="I45" s="17">
        <f t="shared" ref="I45" si="27">I46+I47</f>
        <v>45475</v>
      </c>
    </row>
    <row r="46" spans="1:9" s="34" customFormat="1" ht="15.75" x14ac:dyDescent="0.25">
      <c r="A46" s="29" t="s">
        <v>75</v>
      </c>
      <c r="B46" s="3">
        <v>42</v>
      </c>
      <c r="C46" s="3">
        <v>32</v>
      </c>
      <c r="D46" s="3">
        <v>100</v>
      </c>
      <c r="E46" s="18"/>
      <c r="F46" s="4">
        <f>SUM(G46:H46)</f>
        <v>0</v>
      </c>
      <c r="G46" s="18"/>
      <c r="H46" s="18"/>
      <c r="I46" s="4">
        <f t="shared" ref="I46:I47" si="28">+E46+F46</f>
        <v>0</v>
      </c>
    </row>
    <row r="47" spans="1:9" s="34" customFormat="1" ht="15.75" x14ac:dyDescent="0.25">
      <c r="A47" s="28" t="s">
        <v>76</v>
      </c>
      <c r="B47" s="3">
        <v>42</v>
      </c>
      <c r="C47" s="3">
        <v>32</v>
      </c>
      <c r="D47" s="3">
        <v>200</v>
      </c>
      <c r="E47" s="16">
        <v>33600</v>
      </c>
      <c r="F47" s="4">
        <f>SUM(G47:H47)</f>
        <v>11875</v>
      </c>
      <c r="G47" s="16">
        <v>11875</v>
      </c>
      <c r="H47" s="16"/>
      <c r="I47" s="4">
        <f t="shared" si="28"/>
        <v>45475</v>
      </c>
    </row>
    <row r="48" spans="1:9" s="34" customFormat="1" ht="15.75" x14ac:dyDescent="0.25">
      <c r="A48" s="28" t="s">
        <v>77</v>
      </c>
      <c r="B48" s="3">
        <v>42</v>
      </c>
      <c r="C48" s="3">
        <v>33</v>
      </c>
      <c r="D48" s="3" t="s">
        <v>7</v>
      </c>
      <c r="E48" s="17">
        <f t="shared" ref="E48" si="29">E49+E50</f>
        <v>0</v>
      </c>
      <c r="F48" s="17">
        <f>F49+F50</f>
        <v>0</v>
      </c>
      <c r="G48" s="17">
        <f t="shared" ref="G48:H48" si="30">G49+G50</f>
        <v>0</v>
      </c>
      <c r="H48" s="17">
        <f t="shared" si="30"/>
        <v>0</v>
      </c>
      <c r="I48" s="17">
        <f t="shared" ref="I48" si="31">I49+I50</f>
        <v>0</v>
      </c>
    </row>
    <row r="49" spans="1:9" s="34" customFormat="1" ht="15.75" x14ac:dyDescent="0.25">
      <c r="A49" s="28" t="s">
        <v>78</v>
      </c>
      <c r="B49" s="3">
        <v>42</v>
      </c>
      <c r="C49" s="3">
        <v>33</v>
      </c>
      <c r="D49" s="3">
        <v>100</v>
      </c>
      <c r="E49" s="12"/>
      <c r="F49" s="4">
        <f>SUM(G49:H49)</f>
        <v>0</v>
      </c>
      <c r="G49" s="12"/>
      <c r="H49" s="12"/>
      <c r="I49" s="4">
        <f t="shared" ref="I49:I50" si="32">+E49+F49</f>
        <v>0</v>
      </c>
    </row>
    <row r="50" spans="1:9" s="34" customFormat="1" ht="15.75" x14ac:dyDescent="0.25">
      <c r="A50" s="28" t="s">
        <v>79</v>
      </c>
      <c r="B50" s="3">
        <v>42</v>
      </c>
      <c r="C50" s="3">
        <v>33</v>
      </c>
      <c r="D50" s="3">
        <v>900</v>
      </c>
      <c r="E50" s="12"/>
      <c r="F50" s="4">
        <f>SUM(G50:H50)</f>
        <v>0</v>
      </c>
      <c r="G50" s="12"/>
      <c r="H50" s="12"/>
      <c r="I50" s="4">
        <f t="shared" si="32"/>
        <v>0</v>
      </c>
    </row>
    <row r="51" spans="1:9" ht="15.75" x14ac:dyDescent="0.25">
      <c r="A51" s="28" t="s">
        <v>43</v>
      </c>
      <c r="B51" s="3">
        <v>42</v>
      </c>
      <c r="C51" s="3">
        <v>34</v>
      </c>
      <c r="D51" s="3" t="s">
        <v>7</v>
      </c>
      <c r="E51" s="8">
        <f t="shared" ref="E51" si="33">E52+E53</f>
        <v>0</v>
      </c>
      <c r="F51" s="8">
        <f>F52+F53</f>
        <v>32341</v>
      </c>
      <c r="G51" s="8">
        <f t="shared" ref="G51:H51" si="34">G52+G53</f>
        <v>32341</v>
      </c>
      <c r="H51" s="8">
        <f t="shared" si="34"/>
        <v>0</v>
      </c>
      <c r="I51" s="8">
        <f t="shared" ref="I51" si="35">I52+I53</f>
        <v>32341</v>
      </c>
    </row>
    <row r="52" spans="1:9" ht="15.75" x14ac:dyDescent="0.25">
      <c r="A52" s="28" t="s">
        <v>80</v>
      </c>
      <c r="B52" s="3">
        <v>42</v>
      </c>
      <c r="C52" s="3">
        <v>34</v>
      </c>
      <c r="D52" s="3">
        <v>100</v>
      </c>
      <c r="E52" s="10"/>
      <c r="F52" s="4">
        <f>SUM(G52:H52)</f>
        <v>5531</v>
      </c>
      <c r="G52" s="4">
        <v>5531</v>
      </c>
      <c r="H52" s="10"/>
      <c r="I52" s="4">
        <f>+E52+F52</f>
        <v>5531</v>
      </c>
    </row>
    <row r="53" spans="1:9" ht="15.75" x14ac:dyDescent="0.25">
      <c r="A53" s="28" t="s">
        <v>81</v>
      </c>
      <c r="B53" s="3">
        <v>42</v>
      </c>
      <c r="C53" s="3">
        <v>34</v>
      </c>
      <c r="D53" s="3">
        <v>900</v>
      </c>
      <c r="E53" s="11">
        <f t="shared" ref="E53" si="36">E54+E55+E56+E57</f>
        <v>0</v>
      </c>
      <c r="F53" s="11">
        <f>F54+F55+F56+F57</f>
        <v>26810</v>
      </c>
      <c r="G53" s="11">
        <f t="shared" ref="G53:H53" si="37">G54+G55+G56+G57</f>
        <v>26810</v>
      </c>
      <c r="H53" s="11">
        <f t="shared" si="37"/>
        <v>0</v>
      </c>
      <c r="I53" s="11">
        <f t="shared" ref="I53" si="38">I54+I55+I56+I57</f>
        <v>26810</v>
      </c>
    </row>
    <row r="54" spans="1:9" s="34" customFormat="1" ht="15.75" x14ac:dyDescent="0.25">
      <c r="A54" s="28" t="s">
        <v>82</v>
      </c>
      <c r="B54" s="3">
        <v>42</v>
      </c>
      <c r="C54" s="3">
        <v>34</v>
      </c>
      <c r="D54" s="3">
        <v>910</v>
      </c>
      <c r="E54" s="10"/>
      <c r="F54" s="4">
        <f>SUM(G54:H54)</f>
        <v>26810</v>
      </c>
      <c r="G54" s="10">
        <v>26810</v>
      </c>
      <c r="H54" s="10"/>
      <c r="I54" s="4">
        <f t="shared" ref="I54:I58" si="39">+E54+F54</f>
        <v>26810</v>
      </c>
    </row>
    <row r="55" spans="1:9" ht="15.75" x14ac:dyDescent="0.25">
      <c r="A55" s="28" t="s">
        <v>83</v>
      </c>
      <c r="B55" s="3">
        <v>42</v>
      </c>
      <c r="C55" s="3">
        <v>34</v>
      </c>
      <c r="D55" s="3">
        <v>920</v>
      </c>
      <c r="E55" s="9"/>
      <c r="F55" s="4">
        <f>SUM(G55:H55)</f>
        <v>0</v>
      </c>
      <c r="G55" s="4"/>
      <c r="H55" s="9"/>
      <c r="I55" s="4">
        <f t="shared" si="39"/>
        <v>0</v>
      </c>
    </row>
    <row r="56" spans="1:9" s="34" customFormat="1" ht="15.75" x14ac:dyDescent="0.25">
      <c r="A56" s="28" t="s">
        <v>84</v>
      </c>
      <c r="B56" s="3">
        <v>42</v>
      </c>
      <c r="C56" s="3">
        <v>34</v>
      </c>
      <c r="D56" s="3">
        <v>930</v>
      </c>
      <c r="E56" s="16"/>
      <c r="F56" s="4">
        <f>SUM(G56:H56)</f>
        <v>0</v>
      </c>
      <c r="G56" s="16"/>
      <c r="H56" s="16"/>
      <c r="I56" s="4">
        <f t="shared" si="39"/>
        <v>0</v>
      </c>
    </row>
    <row r="57" spans="1:9" s="34" customFormat="1" ht="15.75" x14ac:dyDescent="0.25">
      <c r="A57" s="28" t="s">
        <v>44</v>
      </c>
      <c r="B57" s="3">
        <v>42</v>
      </c>
      <c r="C57" s="3">
        <v>34</v>
      </c>
      <c r="D57" s="3">
        <v>990</v>
      </c>
      <c r="E57" s="12"/>
      <c r="F57" s="4">
        <f>SUM(G57:H57)</f>
        <v>0</v>
      </c>
      <c r="G57" s="12"/>
      <c r="H57" s="12"/>
      <c r="I57" s="4">
        <f t="shared" si="39"/>
        <v>0</v>
      </c>
    </row>
    <row r="58" spans="1:9" s="34" customFormat="1" ht="15.75" x14ac:dyDescent="0.25">
      <c r="A58" s="28" t="s">
        <v>85</v>
      </c>
      <c r="B58" s="3">
        <v>42</v>
      </c>
      <c r="C58" s="3">
        <v>39</v>
      </c>
      <c r="D58" s="3" t="s">
        <v>7</v>
      </c>
      <c r="E58" s="16">
        <v>1145599.99991</v>
      </c>
      <c r="F58" s="4">
        <f>SUM(G58:H58)</f>
        <v>0</v>
      </c>
      <c r="G58" s="16"/>
      <c r="H58" s="16"/>
      <c r="I58" s="4">
        <f t="shared" si="39"/>
        <v>1145599.99991</v>
      </c>
    </row>
    <row r="59" spans="1:9" s="34" customFormat="1" ht="15.75" x14ac:dyDescent="0.25">
      <c r="A59" s="28" t="s">
        <v>86</v>
      </c>
      <c r="B59" s="3">
        <v>42</v>
      </c>
      <c r="C59" s="3">
        <v>40</v>
      </c>
      <c r="D59" s="3" t="s">
        <v>7</v>
      </c>
      <c r="E59" s="11">
        <f t="shared" ref="E59" si="40">E60+E61+E64+E65+E71</f>
        <v>0</v>
      </c>
      <c r="F59" s="11">
        <f>F60+F61+F64+F65+F71</f>
        <v>0</v>
      </c>
      <c r="G59" s="11">
        <f t="shared" ref="G59:H59" si="41">G60+G61+G64+G65+G71</f>
        <v>0</v>
      </c>
      <c r="H59" s="11">
        <f t="shared" si="41"/>
        <v>0</v>
      </c>
      <c r="I59" s="11">
        <f t="shared" ref="I59" si="42">I60+I61+I64+I65+I71</f>
        <v>0</v>
      </c>
    </row>
    <row r="60" spans="1:9" s="34" customFormat="1" ht="15.75" x14ac:dyDescent="0.25">
      <c r="A60" s="28" t="s">
        <v>73</v>
      </c>
      <c r="B60" s="3">
        <v>42</v>
      </c>
      <c r="C60" s="3">
        <v>41</v>
      </c>
      <c r="D60" s="3" t="s">
        <v>7</v>
      </c>
      <c r="E60" s="18"/>
      <c r="F60" s="4">
        <f>SUM(G60:H60)</f>
        <v>0</v>
      </c>
      <c r="G60" s="18"/>
      <c r="H60" s="18"/>
      <c r="I60" s="4">
        <f>+E60+F60</f>
        <v>0</v>
      </c>
    </row>
    <row r="61" spans="1:9" s="34" customFormat="1" ht="15.75" x14ac:dyDescent="0.25">
      <c r="A61" s="28" t="s">
        <v>74</v>
      </c>
      <c r="B61" s="3">
        <v>42</v>
      </c>
      <c r="C61" s="3">
        <v>42</v>
      </c>
      <c r="D61" s="3" t="s">
        <v>7</v>
      </c>
      <c r="E61" s="15">
        <f t="shared" ref="E61" si="43">E62+E63</f>
        <v>0</v>
      </c>
      <c r="F61" s="15">
        <f>F62+F63</f>
        <v>0</v>
      </c>
      <c r="G61" s="15">
        <f t="shared" ref="G61:H61" si="44">G62+G63</f>
        <v>0</v>
      </c>
      <c r="H61" s="15">
        <f t="shared" si="44"/>
        <v>0</v>
      </c>
      <c r="I61" s="15">
        <f t="shared" ref="I61" si="45">I62+I63</f>
        <v>0</v>
      </c>
    </row>
    <row r="62" spans="1:9" s="34" customFormat="1" ht="15.75" x14ac:dyDescent="0.25">
      <c r="A62" s="29" t="s">
        <v>75</v>
      </c>
      <c r="B62" s="3">
        <v>42</v>
      </c>
      <c r="C62" s="3">
        <v>42</v>
      </c>
      <c r="D62" s="3">
        <v>100</v>
      </c>
      <c r="E62" s="18"/>
      <c r="F62" s="4">
        <f>SUM(G62:H62)</f>
        <v>0</v>
      </c>
      <c r="G62" s="18"/>
      <c r="H62" s="18"/>
      <c r="I62" s="4">
        <f t="shared" ref="I62:I64" si="46">+E62+F62</f>
        <v>0</v>
      </c>
    </row>
    <row r="63" spans="1:9" s="34" customFormat="1" ht="15.75" x14ac:dyDescent="0.25">
      <c r="A63" s="28" t="s">
        <v>76</v>
      </c>
      <c r="B63" s="3">
        <v>42</v>
      </c>
      <c r="C63" s="3">
        <v>42</v>
      </c>
      <c r="D63" s="3">
        <v>200</v>
      </c>
      <c r="E63" s="18"/>
      <c r="F63" s="4">
        <f>SUM(G63:H63)</f>
        <v>0</v>
      </c>
      <c r="G63" s="18"/>
      <c r="H63" s="18"/>
      <c r="I63" s="4">
        <f t="shared" si="46"/>
        <v>0</v>
      </c>
    </row>
    <row r="64" spans="1:9" s="34" customFormat="1" ht="15.75" x14ac:dyDescent="0.25">
      <c r="A64" s="28" t="s">
        <v>77</v>
      </c>
      <c r="B64" s="3">
        <v>42</v>
      </c>
      <c r="C64" s="3">
        <v>43</v>
      </c>
      <c r="D64" s="3" t="s">
        <v>7</v>
      </c>
      <c r="E64" s="12"/>
      <c r="F64" s="4">
        <f>SUM(G64:H64)</f>
        <v>0</v>
      </c>
      <c r="G64" s="12"/>
      <c r="H64" s="12"/>
      <c r="I64" s="4">
        <f t="shared" si="46"/>
        <v>0</v>
      </c>
    </row>
    <row r="65" spans="1:9" s="34" customFormat="1" ht="15.75" x14ac:dyDescent="0.25">
      <c r="A65" s="28" t="s">
        <v>43</v>
      </c>
      <c r="B65" s="3">
        <v>42</v>
      </c>
      <c r="C65" s="3">
        <v>44</v>
      </c>
      <c r="D65" s="3" t="s">
        <v>7</v>
      </c>
      <c r="E65" s="11">
        <f t="shared" ref="E65" si="47">E66+E67</f>
        <v>0</v>
      </c>
      <c r="F65" s="11">
        <f>F66+F67</f>
        <v>0</v>
      </c>
      <c r="G65" s="11">
        <f t="shared" ref="G65:H65" si="48">G66+G67</f>
        <v>0</v>
      </c>
      <c r="H65" s="11">
        <f t="shared" si="48"/>
        <v>0</v>
      </c>
      <c r="I65" s="11">
        <f t="shared" ref="I65" si="49">I66+I67</f>
        <v>0</v>
      </c>
    </row>
    <row r="66" spans="1:9" s="34" customFormat="1" ht="15.75" x14ac:dyDescent="0.25">
      <c r="A66" s="28" t="s">
        <v>80</v>
      </c>
      <c r="B66" s="3">
        <v>42</v>
      </c>
      <c r="C66" s="3">
        <v>44</v>
      </c>
      <c r="D66" s="3">
        <v>100</v>
      </c>
      <c r="E66" s="10"/>
      <c r="F66" s="4">
        <f>SUM(G66:H66)</f>
        <v>0</v>
      </c>
      <c r="G66" s="10"/>
      <c r="H66" s="10"/>
      <c r="I66" s="4">
        <f>+E66+F66</f>
        <v>0</v>
      </c>
    </row>
    <row r="67" spans="1:9" s="34" customFormat="1" ht="15.75" x14ac:dyDescent="0.25">
      <c r="A67" s="28" t="s">
        <v>44</v>
      </c>
      <c r="B67" s="3">
        <v>42</v>
      </c>
      <c r="C67" s="3">
        <v>44</v>
      </c>
      <c r="D67" s="3">
        <v>900</v>
      </c>
      <c r="E67" s="15">
        <f t="shared" ref="E67" si="50">E68+E69+E70</f>
        <v>0</v>
      </c>
      <c r="F67" s="15">
        <f>F68+F69+F70</f>
        <v>0</v>
      </c>
      <c r="G67" s="15">
        <f t="shared" ref="G67:H67" si="51">G68+G69+G70</f>
        <v>0</v>
      </c>
      <c r="H67" s="15">
        <f t="shared" si="51"/>
        <v>0</v>
      </c>
      <c r="I67" s="15">
        <f t="shared" ref="I67" si="52">I68+I69+I70</f>
        <v>0</v>
      </c>
    </row>
    <row r="68" spans="1:9" s="34" customFormat="1" ht="15.75" x14ac:dyDescent="0.25">
      <c r="A68" s="28" t="s">
        <v>82</v>
      </c>
      <c r="B68" s="3">
        <v>42</v>
      </c>
      <c r="C68" s="3">
        <v>44</v>
      </c>
      <c r="D68" s="3">
        <v>910</v>
      </c>
      <c r="E68" s="12"/>
      <c r="F68" s="4">
        <f>SUM(G68:H68)</f>
        <v>0</v>
      </c>
      <c r="G68" s="12"/>
      <c r="H68" s="12"/>
      <c r="I68" s="4">
        <f t="shared" ref="I68:I71" si="53">+E68+F68</f>
        <v>0</v>
      </c>
    </row>
    <row r="69" spans="1:9" s="34" customFormat="1" ht="15.75" x14ac:dyDescent="0.25">
      <c r="A69" s="28" t="s">
        <v>87</v>
      </c>
      <c r="B69" s="3">
        <v>42</v>
      </c>
      <c r="C69" s="3">
        <v>44</v>
      </c>
      <c r="D69" s="3">
        <v>920</v>
      </c>
      <c r="E69" s="12"/>
      <c r="F69" s="4">
        <f>SUM(G69:H69)</f>
        <v>0</v>
      </c>
      <c r="G69" s="12"/>
      <c r="H69" s="12"/>
      <c r="I69" s="4">
        <f t="shared" si="53"/>
        <v>0</v>
      </c>
    </row>
    <row r="70" spans="1:9" s="34" customFormat="1" ht="15.75" x14ac:dyDescent="0.25">
      <c r="A70" s="28" t="s">
        <v>44</v>
      </c>
      <c r="B70" s="3">
        <v>42</v>
      </c>
      <c r="C70" s="3">
        <v>44</v>
      </c>
      <c r="D70" s="3">
        <v>990</v>
      </c>
      <c r="E70" s="12"/>
      <c r="F70" s="4">
        <f>SUM(G70:H70)</f>
        <v>0</v>
      </c>
      <c r="G70" s="12"/>
      <c r="H70" s="12"/>
      <c r="I70" s="4">
        <f t="shared" si="53"/>
        <v>0</v>
      </c>
    </row>
    <row r="71" spans="1:9" s="34" customFormat="1" ht="15.75" x14ac:dyDescent="0.25">
      <c r="A71" s="28" t="s">
        <v>88</v>
      </c>
      <c r="B71" s="3">
        <v>42</v>
      </c>
      <c r="C71" s="3">
        <v>49</v>
      </c>
      <c r="D71" s="3" t="s">
        <v>7</v>
      </c>
      <c r="E71" s="12"/>
      <c r="F71" s="4">
        <f>SUM(G71:H71)</f>
        <v>0</v>
      </c>
      <c r="G71" s="12"/>
      <c r="H71" s="12"/>
      <c r="I71" s="4">
        <f t="shared" si="53"/>
        <v>0</v>
      </c>
    </row>
    <row r="72" spans="1:9" ht="15.75" x14ac:dyDescent="0.25">
      <c r="A72" s="28" t="s">
        <v>30</v>
      </c>
      <c r="B72" s="3">
        <v>42</v>
      </c>
      <c r="C72" s="3">
        <v>50</v>
      </c>
      <c r="D72" s="3" t="s">
        <v>7</v>
      </c>
      <c r="E72" s="11">
        <f t="shared" ref="E72" si="54">E73+E77</f>
        <v>350511.9143</v>
      </c>
      <c r="F72" s="11">
        <f>F73+F77</f>
        <v>2644601.67393</v>
      </c>
      <c r="G72" s="11">
        <f t="shared" ref="G72:H72" si="55">G73+G77</f>
        <v>2641031.67393</v>
      </c>
      <c r="H72" s="11">
        <f t="shared" si="55"/>
        <v>3570</v>
      </c>
      <c r="I72" s="11">
        <f t="shared" ref="I72" si="56">I73+I77</f>
        <v>2995113.5882299999</v>
      </c>
    </row>
    <row r="73" spans="1:9" s="34" customFormat="1" ht="15.75" x14ac:dyDescent="0.25">
      <c r="A73" s="28" t="s">
        <v>89</v>
      </c>
      <c r="B73" s="3">
        <v>42</v>
      </c>
      <c r="C73" s="3">
        <v>51</v>
      </c>
      <c r="D73" s="3" t="s">
        <v>7</v>
      </c>
      <c r="E73" s="15">
        <f t="shared" ref="E73" si="57">E74+E75+E76</f>
        <v>0</v>
      </c>
      <c r="F73" s="15">
        <f>F74+F75+F76</f>
        <v>0</v>
      </c>
      <c r="G73" s="15">
        <f t="shared" ref="G73:H73" si="58">G74+G75+G76</f>
        <v>0</v>
      </c>
      <c r="H73" s="15">
        <f t="shared" si="58"/>
        <v>0</v>
      </c>
      <c r="I73" s="15">
        <f t="shared" ref="I73" si="59">I74+I75+I76</f>
        <v>0</v>
      </c>
    </row>
    <row r="74" spans="1:9" s="34" customFormat="1" ht="15.75" x14ac:dyDescent="0.25">
      <c r="A74" s="28" t="s">
        <v>90</v>
      </c>
      <c r="B74" s="3">
        <v>42</v>
      </c>
      <c r="C74" s="3">
        <v>51</v>
      </c>
      <c r="D74" s="3">
        <v>100</v>
      </c>
      <c r="E74" s="12"/>
      <c r="F74" s="4">
        <f>SUM(G74:H74)</f>
        <v>0</v>
      </c>
      <c r="G74" s="12"/>
      <c r="H74" s="12"/>
      <c r="I74" s="4">
        <f t="shared" ref="I74:I76" si="60">+E74+F74</f>
        <v>0</v>
      </c>
    </row>
    <row r="75" spans="1:9" s="34" customFormat="1" ht="15.75" x14ac:dyDescent="0.25">
      <c r="A75" s="28" t="s">
        <v>91</v>
      </c>
      <c r="B75" s="3">
        <v>42</v>
      </c>
      <c r="C75" s="3">
        <v>51</v>
      </c>
      <c r="D75" s="3">
        <v>200</v>
      </c>
      <c r="E75" s="12"/>
      <c r="F75" s="4">
        <f>SUM(G75:H75)</f>
        <v>0</v>
      </c>
      <c r="G75" s="12"/>
      <c r="H75" s="12"/>
      <c r="I75" s="4">
        <f t="shared" si="60"/>
        <v>0</v>
      </c>
    </row>
    <row r="76" spans="1:9" s="34" customFormat="1" ht="15.75" x14ac:dyDescent="0.25">
      <c r="A76" s="28" t="s">
        <v>92</v>
      </c>
      <c r="B76" s="3">
        <v>42</v>
      </c>
      <c r="C76" s="3">
        <v>51</v>
      </c>
      <c r="D76" s="3">
        <v>900</v>
      </c>
      <c r="E76" s="12"/>
      <c r="F76" s="4">
        <f>SUM(G76:H76)</f>
        <v>0</v>
      </c>
      <c r="G76" s="12"/>
      <c r="H76" s="12"/>
      <c r="I76" s="4">
        <f t="shared" si="60"/>
        <v>0</v>
      </c>
    </row>
    <row r="77" spans="1:9" ht="15.75" x14ac:dyDescent="0.25">
      <c r="A77" s="28" t="s">
        <v>31</v>
      </c>
      <c r="B77" s="3">
        <v>42</v>
      </c>
      <c r="C77" s="3">
        <v>52</v>
      </c>
      <c r="D77" s="3" t="s">
        <v>7</v>
      </c>
      <c r="E77" s="11">
        <f t="shared" ref="E77" si="61">E78+E82+E83+E84+E88+E89+E90</f>
        <v>350511.9143</v>
      </c>
      <c r="F77" s="11">
        <f>F78+F82+F83+F84+F88+F89+F90</f>
        <v>2644601.67393</v>
      </c>
      <c r="G77" s="11">
        <f t="shared" ref="G77:H77" si="62">G78+G82+G83+G84+G88+G89+G90</f>
        <v>2641031.67393</v>
      </c>
      <c r="H77" s="11">
        <f t="shared" si="62"/>
        <v>3570</v>
      </c>
      <c r="I77" s="11">
        <f t="shared" ref="I77" si="63">I78+I82+I83+I84+I88+I89+I90</f>
        <v>2995113.5882299999</v>
      </c>
    </row>
    <row r="78" spans="1:9" ht="15.75" x14ac:dyDescent="0.25">
      <c r="A78" s="28" t="s">
        <v>32</v>
      </c>
      <c r="B78" s="3">
        <v>42</v>
      </c>
      <c r="C78" s="3">
        <v>52</v>
      </c>
      <c r="D78" s="3">
        <v>100</v>
      </c>
      <c r="E78" s="11">
        <f t="shared" ref="E78" si="64">E79+E80+E81</f>
        <v>350511.9143</v>
      </c>
      <c r="F78" s="11">
        <f>F79+F80+F81</f>
        <v>2621501.67393</v>
      </c>
      <c r="G78" s="11">
        <f t="shared" ref="G78:H78" si="65">G79+G80+G81</f>
        <v>2617931.67393</v>
      </c>
      <c r="H78" s="11">
        <f t="shared" si="65"/>
        <v>3570</v>
      </c>
      <c r="I78" s="11">
        <f t="shared" ref="I78" si="66">I79+I80+I81</f>
        <v>2972013.5882299999</v>
      </c>
    </row>
    <row r="79" spans="1:9" ht="15.75" x14ac:dyDescent="0.25">
      <c r="A79" s="28" t="s">
        <v>33</v>
      </c>
      <c r="B79" s="3">
        <v>42</v>
      </c>
      <c r="C79" s="3">
        <v>52</v>
      </c>
      <c r="D79" s="3">
        <v>110</v>
      </c>
      <c r="E79" s="10">
        <v>249720.26430000001</v>
      </c>
      <c r="F79" s="4">
        <f>SUM(G79:H79)</f>
        <v>2575107.67393</v>
      </c>
      <c r="G79" s="4">
        <v>2571537.67393</v>
      </c>
      <c r="H79" s="10">
        <v>3570</v>
      </c>
      <c r="I79" s="4">
        <f t="shared" ref="I79:I83" si="67">+E79+F79</f>
        <v>2824827.93823</v>
      </c>
    </row>
    <row r="80" spans="1:9" ht="15.75" x14ac:dyDescent="0.25">
      <c r="A80" s="28" t="s">
        <v>34</v>
      </c>
      <c r="B80" s="3" t="s">
        <v>35</v>
      </c>
      <c r="C80" s="3">
        <v>52</v>
      </c>
      <c r="D80" s="3">
        <v>120</v>
      </c>
      <c r="E80" s="10">
        <v>100791.65</v>
      </c>
      <c r="F80" s="4">
        <f>SUM(G80:H80)</f>
        <v>46394</v>
      </c>
      <c r="G80" s="4">
        <v>46394</v>
      </c>
      <c r="H80" s="10"/>
      <c r="I80" s="4">
        <f t="shared" si="67"/>
        <v>147185.65</v>
      </c>
    </row>
    <row r="81" spans="1:9" s="34" customFormat="1" ht="15.75" x14ac:dyDescent="0.25">
      <c r="A81" s="28" t="s">
        <v>93</v>
      </c>
      <c r="B81" s="3" t="s">
        <v>35</v>
      </c>
      <c r="C81" s="3">
        <v>52</v>
      </c>
      <c r="D81" s="3" t="s">
        <v>94</v>
      </c>
      <c r="E81" s="16"/>
      <c r="F81" s="4">
        <f>SUM(G81:H81)</f>
        <v>0</v>
      </c>
      <c r="G81" s="16"/>
      <c r="H81" s="16"/>
      <c r="I81" s="4">
        <f t="shared" si="67"/>
        <v>0</v>
      </c>
    </row>
    <row r="82" spans="1:9" s="34" customFormat="1" ht="15.75" x14ac:dyDescent="0.25">
      <c r="A82" s="28" t="s">
        <v>95</v>
      </c>
      <c r="B82" s="3">
        <v>42</v>
      </c>
      <c r="C82" s="3">
        <v>52</v>
      </c>
      <c r="D82" s="3">
        <v>200</v>
      </c>
      <c r="E82" s="10"/>
      <c r="F82" s="4">
        <f>SUM(G82:H82)</f>
        <v>0</v>
      </c>
      <c r="G82" s="10"/>
      <c r="H82" s="10"/>
      <c r="I82" s="4">
        <f t="shared" si="67"/>
        <v>0</v>
      </c>
    </row>
    <row r="83" spans="1:9" s="34" customFormat="1" ht="15.75" x14ac:dyDescent="0.25">
      <c r="A83" s="28" t="s">
        <v>96</v>
      </c>
      <c r="B83" s="3">
        <v>42</v>
      </c>
      <c r="C83" s="3">
        <v>52</v>
      </c>
      <c r="D83" s="3">
        <v>300</v>
      </c>
      <c r="E83" s="16"/>
      <c r="F83" s="4">
        <f>SUM(G83:H83)</f>
        <v>0</v>
      </c>
      <c r="G83" s="16"/>
      <c r="H83" s="16"/>
      <c r="I83" s="4">
        <f t="shared" si="67"/>
        <v>0</v>
      </c>
    </row>
    <row r="84" spans="1:9" s="34" customFormat="1" ht="31.5" x14ac:dyDescent="0.25">
      <c r="A84" s="28" t="s">
        <v>97</v>
      </c>
      <c r="B84" s="3">
        <v>42</v>
      </c>
      <c r="C84" s="3">
        <v>52</v>
      </c>
      <c r="D84" s="3">
        <v>400</v>
      </c>
      <c r="E84" s="16">
        <f t="shared" ref="E84" si="68">E85+E86+E87</f>
        <v>0</v>
      </c>
      <c r="F84" s="16">
        <f>F85+F86+F87</f>
        <v>0</v>
      </c>
      <c r="G84" s="16">
        <f t="shared" ref="G84:H84" si="69">G85+G86+G87</f>
        <v>0</v>
      </c>
      <c r="H84" s="16">
        <f t="shared" si="69"/>
        <v>0</v>
      </c>
      <c r="I84" s="16">
        <f t="shared" ref="I84" si="70">I85+I86+I87</f>
        <v>0</v>
      </c>
    </row>
    <row r="85" spans="1:9" s="34" customFormat="1" ht="15.75" x14ac:dyDescent="0.25">
      <c r="A85" s="28" t="s">
        <v>98</v>
      </c>
      <c r="B85" s="3">
        <v>42</v>
      </c>
      <c r="C85" s="3">
        <v>52</v>
      </c>
      <c r="D85" s="3">
        <v>410</v>
      </c>
      <c r="E85" s="16"/>
      <c r="F85" s="4">
        <f t="shared" ref="F85:F90" si="71">SUM(G85:H85)</f>
        <v>0</v>
      </c>
      <c r="G85" s="16"/>
      <c r="H85" s="16"/>
      <c r="I85" s="4">
        <f t="shared" ref="I85:I90" si="72">+E85+F85</f>
        <v>0</v>
      </c>
    </row>
    <row r="86" spans="1:9" s="34" customFormat="1" ht="15.75" x14ac:dyDescent="0.25">
      <c r="A86" s="28" t="s">
        <v>99</v>
      </c>
      <c r="B86" s="3">
        <v>42</v>
      </c>
      <c r="C86" s="3">
        <v>52</v>
      </c>
      <c r="D86" s="3">
        <v>420</v>
      </c>
      <c r="E86" s="12"/>
      <c r="F86" s="4">
        <f t="shared" si="71"/>
        <v>0</v>
      </c>
      <c r="G86" s="12"/>
      <c r="H86" s="12"/>
      <c r="I86" s="4">
        <f t="shared" si="72"/>
        <v>0</v>
      </c>
    </row>
    <row r="87" spans="1:9" s="34" customFormat="1" ht="31.5" x14ac:dyDescent="0.25">
      <c r="A87" s="28" t="s">
        <v>100</v>
      </c>
      <c r="B87" s="3">
        <v>42</v>
      </c>
      <c r="C87" s="3">
        <v>52</v>
      </c>
      <c r="D87" s="3">
        <v>430</v>
      </c>
      <c r="E87" s="12"/>
      <c r="F87" s="4">
        <f t="shared" si="71"/>
        <v>0</v>
      </c>
      <c r="G87" s="12"/>
      <c r="H87" s="12"/>
      <c r="I87" s="4">
        <f t="shared" si="72"/>
        <v>0</v>
      </c>
    </row>
    <row r="88" spans="1:9" s="34" customFormat="1" ht="15.75" x14ac:dyDescent="0.25">
      <c r="A88" s="28" t="s">
        <v>101</v>
      </c>
      <c r="B88" s="3">
        <v>42</v>
      </c>
      <c r="C88" s="3">
        <v>52</v>
      </c>
      <c r="D88" s="3">
        <v>500</v>
      </c>
      <c r="E88" s="10"/>
      <c r="F88" s="4">
        <f t="shared" si="71"/>
        <v>23100</v>
      </c>
      <c r="G88" s="10">
        <v>23100</v>
      </c>
      <c r="H88" s="10"/>
      <c r="I88" s="4">
        <f t="shared" si="72"/>
        <v>23100</v>
      </c>
    </row>
    <row r="89" spans="1:9" s="34" customFormat="1" ht="15.75" x14ac:dyDescent="0.25">
      <c r="A89" s="28" t="s">
        <v>102</v>
      </c>
      <c r="B89" s="3">
        <v>42</v>
      </c>
      <c r="C89" s="3">
        <v>52</v>
      </c>
      <c r="D89" s="3">
        <v>600</v>
      </c>
      <c r="E89" s="12"/>
      <c r="F89" s="4">
        <f t="shared" si="71"/>
        <v>0</v>
      </c>
      <c r="G89" s="12"/>
      <c r="H89" s="12"/>
      <c r="I89" s="4">
        <f t="shared" si="72"/>
        <v>0</v>
      </c>
    </row>
    <row r="90" spans="1:9" s="34" customFormat="1" ht="15.75" x14ac:dyDescent="0.25">
      <c r="A90" s="28" t="s">
        <v>103</v>
      </c>
      <c r="B90" s="3">
        <v>42</v>
      </c>
      <c r="C90" s="3">
        <v>52</v>
      </c>
      <c r="D90" s="3">
        <v>900</v>
      </c>
      <c r="E90" s="12"/>
      <c r="F90" s="4">
        <f t="shared" si="71"/>
        <v>0</v>
      </c>
      <c r="G90" s="12"/>
      <c r="H90" s="12"/>
      <c r="I90" s="4">
        <f t="shared" si="72"/>
        <v>0</v>
      </c>
    </row>
    <row r="91" spans="1:9" ht="15.75" x14ac:dyDescent="0.25">
      <c r="A91" s="28" t="s">
        <v>36</v>
      </c>
      <c r="B91" s="3">
        <v>42</v>
      </c>
      <c r="C91" s="3">
        <v>90</v>
      </c>
      <c r="D91" s="3" t="s">
        <v>7</v>
      </c>
      <c r="E91" s="11">
        <f t="shared" ref="E91" si="73">E92+E93+E96+E97</f>
        <v>632767.38649999991</v>
      </c>
      <c r="F91" s="11">
        <f>F92+F93+F96+F97</f>
        <v>2140582.3465700001</v>
      </c>
      <c r="G91" s="11">
        <f t="shared" ref="G91:H91" si="74">G92+G93+G96+G97</f>
        <v>2130432.3165699998</v>
      </c>
      <c r="H91" s="11">
        <f t="shared" si="74"/>
        <v>10150.030000000001</v>
      </c>
      <c r="I91" s="11">
        <f t="shared" ref="I91" si="75">I92+I93+I96+I97</f>
        <v>2773349.7330699996</v>
      </c>
    </row>
    <row r="92" spans="1:9" s="34" customFormat="1" ht="15.75" x14ac:dyDescent="0.25">
      <c r="A92" s="28" t="s">
        <v>104</v>
      </c>
      <c r="B92" s="3">
        <v>42</v>
      </c>
      <c r="C92" s="3">
        <v>91</v>
      </c>
      <c r="D92" s="3" t="s">
        <v>7</v>
      </c>
      <c r="E92" s="10"/>
      <c r="F92" s="4">
        <f>SUM(G92:H92)</f>
        <v>205237.91099999999</v>
      </c>
      <c r="G92" s="10">
        <v>204952.31099999999</v>
      </c>
      <c r="H92" s="10">
        <v>285.60000000000002</v>
      </c>
      <c r="I92" s="4">
        <f>+E92+F92</f>
        <v>205237.91099999999</v>
      </c>
    </row>
    <row r="93" spans="1:9" ht="15.75" x14ac:dyDescent="0.25">
      <c r="A93" s="28" t="s">
        <v>37</v>
      </c>
      <c r="B93" s="3">
        <v>42</v>
      </c>
      <c r="C93" s="3">
        <v>92</v>
      </c>
      <c r="D93" s="3" t="s">
        <v>7</v>
      </c>
      <c r="E93" s="11">
        <f t="shared" ref="E93" si="76">E94+E95</f>
        <v>103180.27099999999</v>
      </c>
      <c r="F93" s="11">
        <f>F94+F95</f>
        <v>37856.834600000002</v>
      </c>
      <c r="G93" s="11">
        <f t="shared" ref="G93:H93" si="77">G94+G95</f>
        <v>36889.904600000002</v>
      </c>
      <c r="H93" s="11">
        <f t="shared" si="77"/>
        <v>966.93</v>
      </c>
      <c r="I93" s="11">
        <f t="shared" ref="I93" si="78">I94+I95</f>
        <v>141037.10560000001</v>
      </c>
    </row>
    <row r="94" spans="1:9" ht="15.75" x14ac:dyDescent="0.25">
      <c r="A94" s="28" t="s">
        <v>105</v>
      </c>
      <c r="B94" s="3">
        <v>42</v>
      </c>
      <c r="C94" s="3">
        <v>92</v>
      </c>
      <c r="D94" s="3">
        <v>100</v>
      </c>
      <c r="E94" s="10">
        <v>103180.27099999999</v>
      </c>
      <c r="F94" s="4">
        <f>SUM(G94:H94)</f>
        <v>37856.834600000002</v>
      </c>
      <c r="G94" s="4">
        <v>36889.904600000002</v>
      </c>
      <c r="H94" s="10">
        <v>966.93</v>
      </c>
      <c r="I94" s="4">
        <f t="shared" ref="I94:I96" si="79">+E94+F94</f>
        <v>141037.10560000001</v>
      </c>
    </row>
    <row r="95" spans="1:9" ht="15.75" x14ac:dyDescent="0.25">
      <c r="A95" s="28" t="s">
        <v>38</v>
      </c>
      <c r="B95" s="3">
        <v>42</v>
      </c>
      <c r="C95" s="3">
        <v>92</v>
      </c>
      <c r="D95" s="3">
        <v>200</v>
      </c>
      <c r="E95" s="10"/>
      <c r="F95" s="4">
        <f>SUM(G95:H95)</f>
        <v>0</v>
      </c>
      <c r="G95" s="4"/>
      <c r="H95" s="10"/>
      <c r="I95" s="4">
        <f t="shared" si="79"/>
        <v>0</v>
      </c>
    </row>
    <row r="96" spans="1:9" ht="15.75" x14ac:dyDescent="0.25">
      <c r="A96" s="28" t="s">
        <v>106</v>
      </c>
      <c r="B96" s="3">
        <v>42</v>
      </c>
      <c r="C96" s="3">
        <v>93</v>
      </c>
      <c r="D96" s="3" t="s">
        <v>7</v>
      </c>
      <c r="E96" s="10"/>
      <c r="F96" s="4">
        <f>SUM(G96:H96)</f>
        <v>54085.649969999999</v>
      </c>
      <c r="G96" s="4">
        <v>54085.649969999999</v>
      </c>
      <c r="H96" s="10"/>
      <c r="I96" s="4">
        <f t="shared" si="79"/>
        <v>54085.649969999999</v>
      </c>
    </row>
    <row r="97" spans="1:9" ht="15.75" x14ac:dyDescent="0.25">
      <c r="A97" s="28" t="s">
        <v>39</v>
      </c>
      <c r="B97" s="3">
        <v>42</v>
      </c>
      <c r="C97" s="3">
        <v>99</v>
      </c>
      <c r="D97" s="3" t="s">
        <v>7</v>
      </c>
      <c r="E97" s="11">
        <f t="shared" ref="E97:I97" si="80">E98</f>
        <v>529587.11549999996</v>
      </c>
      <c r="F97" s="11">
        <f>F98</f>
        <v>1843401.9509999999</v>
      </c>
      <c r="G97" s="11">
        <f t="shared" si="80"/>
        <v>1834504.4509999999</v>
      </c>
      <c r="H97" s="11">
        <f t="shared" si="80"/>
        <v>8897.5</v>
      </c>
      <c r="I97" s="11">
        <f t="shared" si="80"/>
        <v>2372989.0664999997</v>
      </c>
    </row>
    <row r="98" spans="1:9" ht="15.75" x14ac:dyDescent="0.25">
      <c r="A98" s="28" t="s">
        <v>40</v>
      </c>
      <c r="B98" s="3">
        <v>42</v>
      </c>
      <c r="C98" s="3">
        <v>99</v>
      </c>
      <c r="D98" s="3">
        <v>990</v>
      </c>
      <c r="E98" s="10">
        <v>529587.11549999996</v>
      </c>
      <c r="F98" s="4">
        <f>SUM(G98:H98)</f>
        <v>1843401.9509999999</v>
      </c>
      <c r="G98" s="4">
        <v>1834504.4509999999</v>
      </c>
      <c r="H98" s="10">
        <v>8897.5</v>
      </c>
      <c r="I98" s="4">
        <f>+E98+F98</f>
        <v>2372989.0664999997</v>
      </c>
    </row>
    <row r="99" spans="1:9" ht="15.75" x14ac:dyDescent="0.25">
      <c r="A99" s="28" t="s">
        <v>41</v>
      </c>
      <c r="B99" s="3">
        <v>43</v>
      </c>
      <c r="C99" s="3" t="s">
        <v>27</v>
      </c>
      <c r="D99" s="3" t="s">
        <v>7</v>
      </c>
      <c r="E99" s="11">
        <f t="shared" ref="E99" si="81">E100+E111+E122+E139</f>
        <v>7259009.7570000002</v>
      </c>
      <c r="F99" s="11">
        <f>F100+F111+F122+F139</f>
        <v>9861904.9480099995</v>
      </c>
      <c r="G99" s="11">
        <f t="shared" ref="G99:H99" si="82">G100+G111+G122+G139</f>
        <v>9861904.9480099995</v>
      </c>
      <c r="H99" s="11">
        <f t="shared" si="82"/>
        <v>0</v>
      </c>
      <c r="I99" s="11">
        <f t="shared" ref="I99" si="83">I100+I111+I122+I139</f>
        <v>17120914.705010001</v>
      </c>
    </row>
    <row r="100" spans="1:9" s="34" customFormat="1" ht="15.75" x14ac:dyDescent="0.25">
      <c r="A100" s="30" t="s">
        <v>107</v>
      </c>
      <c r="B100" s="13">
        <v>43</v>
      </c>
      <c r="C100" s="13">
        <v>30</v>
      </c>
      <c r="D100" s="13" t="s">
        <v>7</v>
      </c>
      <c r="E100" s="14">
        <f t="shared" ref="E100" si="84">E101+E104+E110+E107</f>
        <v>0</v>
      </c>
      <c r="F100" s="14">
        <f>F101+F104+F110+F107</f>
        <v>0</v>
      </c>
      <c r="G100" s="14">
        <f t="shared" ref="G100:H100" si="85">G101+G104+G110+G107</f>
        <v>0</v>
      </c>
      <c r="H100" s="14">
        <f t="shared" si="85"/>
        <v>0</v>
      </c>
      <c r="I100" s="14">
        <f t="shared" ref="I100" si="86">I101+I104+I110+I107</f>
        <v>0</v>
      </c>
    </row>
    <row r="101" spans="1:9" s="34" customFormat="1" ht="15.75" x14ac:dyDescent="0.25">
      <c r="A101" s="28" t="s">
        <v>108</v>
      </c>
      <c r="B101" s="3">
        <v>43</v>
      </c>
      <c r="C101" s="3">
        <v>31</v>
      </c>
      <c r="D101" s="3" t="s">
        <v>7</v>
      </c>
      <c r="E101" s="15">
        <f t="shared" ref="E101" si="87">E102+E103</f>
        <v>0</v>
      </c>
      <c r="F101" s="15">
        <f>F102+F103</f>
        <v>0</v>
      </c>
      <c r="G101" s="15">
        <f t="shared" ref="G101:H101" si="88">G102+G103</f>
        <v>0</v>
      </c>
      <c r="H101" s="15">
        <f t="shared" si="88"/>
        <v>0</v>
      </c>
      <c r="I101" s="15">
        <f t="shared" ref="I101" si="89">I102+I103</f>
        <v>0</v>
      </c>
    </row>
    <row r="102" spans="1:9" s="34" customFormat="1" ht="15.75" x14ac:dyDescent="0.25">
      <c r="A102" s="29" t="s">
        <v>75</v>
      </c>
      <c r="B102" s="3">
        <v>43</v>
      </c>
      <c r="C102" s="3">
        <v>31</v>
      </c>
      <c r="D102" s="3">
        <v>100</v>
      </c>
      <c r="E102" s="12"/>
      <c r="F102" s="4">
        <f>SUM(G102:H102)</f>
        <v>0</v>
      </c>
      <c r="G102" s="12"/>
      <c r="H102" s="12"/>
      <c r="I102" s="4">
        <f t="shared" ref="I102:I103" si="90">+E102+F102</f>
        <v>0</v>
      </c>
    </row>
    <row r="103" spans="1:9" s="34" customFormat="1" ht="15.75" x14ac:dyDescent="0.25">
      <c r="A103" s="28" t="s">
        <v>76</v>
      </c>
      <c r="B103" s="3">
        <v>43</v>
      </c>
      <c r="C103" s="3">
        <v>31</v>
      </c>
      <c r="D103" s="3">
        <v>200</v>
      </c>
      <c r="E103" s="12"/>
      <c r="F103" s="4">
        <f>SUM(G103:H103)</f>
        <v>0</v>
      </c>
      <c r="G103" s="12"/>
      <c r="H103" s="12"/>
      <c r="I103" s="4">
        <f t="shared" si="90"/>
        <v>0</v>
      </c>
    </row>
    <row r="104" spans="1:9" s="34" customFormat="1" ht="15.75" x14ac:dyDescent="0.25">
      <c r="A104" s="28" t="s">
        <v>77</v>
      </c>
      <c r="B104" s="3">
        <v>43</v>
      </c>
      <c r="C104" s="3">
        <v>32</v>
      </c>
      <c r="D104" s="3" t="s">
        <v>7</v>
      </c>
      <c r="E104" s="15">
        <f t="shared" ref="E104" si="91">E105+E106</f>
        <v>0</v>
      </c>
      <c r="F104" s="15">
        <f>F105+F106</f>
        <v>0</v>
      </c>
      <c r="G104" s="15">
        <f t="shared" ref="G104:H104" si="92">G105+G106</f>
        <v>0</v>
      </c>
      <c r="H104" s="15">
        <f t="shared" si="92"/>
        <v>0</v>
      </c>
      <c r="I104" s="15">
        <f t="shared" ref="I104" si="93">I105+I106</f>
        <v>0</v>
      </c>
    </row>
    <row r="105" spans="1:9" s="34" customFormat="1" ht="15.75" x14ac:dyDescent="0.25">
      <c r="A105" s="28" t="s">
        <v>78</v>
      </c>
      <c r="B105" s="3">
        <v>43</v>
      </c>
      <c r="C105" s="3">
        <v>32</v>
      </c>
      <c r="D105" s="3">
        <v>100</v>
      </c>
      <c r="E105" s="12"/>
      <c r="F105" s="4">
        <f>SUM(G105:H105)</f>
        <v>0</v>
      </c>
      <c r="G105" s="12"/>
      <c r="H105" s="12"/>
      <c r="I105" s="4">
        <f t="shared" ref="I105:I106" si="94">+E105+F105</f>
        <v>0</v>
      </c>
    </row>
    <row r="106" spans="1:9" s="34" customFormat="1" ht="15.75" x14ac:dyDescent="0.25">
      <c r="A106" s="28" t="s">
        <v>79</v>
      </c>
      <c r="B106" s="3">
        <v>43</v>
      </c>
      <c r="C106" s="3">
        <v>32</v>
      </c>
      <c r="D106" s="3">
        <v>900</v>
      </c>
      <c r="E106" s="12"/>
      <c r="F106" s="4">
        <f>SUM(G106:H106)</f>
        <v>0</v>
      </c>
      <c r="G106" s="12"/>
      <c r="H106" s="12"/>
      <c r="I106" s="4">
        <f t="shared" si="94"/>
        <v>0</v>
      </c>
    </row>
    <row r="107" spans="1:9" s="34" customFormat="1" ht="15.75" x14ac:dyDescent="0.25">
      <c r="A107" s="28" t="s">
        <v>109</v>
      </c>
      <c r="B107" s="3">
        <v>43</v>
      </c>
      <c r="C107" s="3">
        <v>33</v>
      </c>
      <c r="D107" s="3" t="s">
        <v>7</v>
      </c>
      <c r="E107" s="15">
        <f t="shared" ref="E107" si="95">E108+E109</f>
        <v>0</v>
      </c>
      <c r="F107" s="15">
        <f>F108+F109</f>
        <v>0</v>
      </c>
      <c r="G107" s="15">
        <f t="shared" ref="G107:H107" si="96">G108+G109</f>
        <v>0</v>
      </c>
      <c r="H107" s="15">
        <f t="shared" si="96"/>
        <v>0</v>
      </c>
      <c r="I107" s="15">
        <f t="shared" ref="I107" si="97">I108+I109</f>
        <v>0</v>
      </c>
    </row>
    <row r="108" spans="1:9" s="34" customFormat="1" ht="15.75" x14ac:dyDescent="0.25">
      <c r="A108" s="28" t="s">
        <v>80</v>
      </c>
      <c r="B108" s="3">
        <v>43</v>
      </c>
      <c r="C108" s="3">
        <v>33</v>
      </c>
      <c r="D108" s="3">
        <v>100</v>
      </c>
      <c r="E108" s="12"/>
      <c r="F108" s="4">
        <f>SUM(G108:H108)</f>
        <v>0</v>
      </c>
      <c r="G108" s="12"/>
      <c r="H108" s="12"/>
      <c r="I108" s="4">
        <f t="shared" ref="I108:I110" si="98">+E108+F108</f>
        <v>0</v>
      </c>
    </row>
    <row r="109" spans="1:9" s="34" customFormat="1" ht="15.75" x14ac:dyDescent="0.25">
      <c r="A109" s="28" t="s">
        <v>44</v>
      </c>
      <c r="B109" s="3">
        <v>43</v>
      </c>
      <c r="C109" s="3">
        <v>33</v>
      </c>
      <c r="D109" s="3">
        <v>900</v>
      </c>
      <c r="E109" s="12"/>
      <c r="F109" s="4">
        <f>SUM(G109:H109)</f>
        <v>0</v>
      </c>
      <c r="G109" s="12"/>
      <c r="H109" s="12"/>
      <c r="I109" s="4">
        <f t="shared" si="98"/>
        <v>0</v>
      </c>
    </row>
    <row r="110" spans="1:9" s="34" customFormat="1" ht="15.75" x14ac:dyDescent="0.25">
      <c r="A110" s="28" t="s">
        <v>110</v>
      </c>
      <c r="B110" s="3">
        <v>43</v>
      </c>
      <c r="C110" s="3">
        <v>39</v>
      </c>
      <c r="D110" s="3" t="s">
        <v>7</v>
      </c>
      <c r="E110" s="12"/>
      <c r="F110" s="4">
        <f>SUM(G110:H110)</f>
        <v>0</v>
      </c>
      <c r="G110" s="12"/>
      <c r="H110" s="12"/>
      <c r="I110" s="4">
        <f t="shared" si="98"/>
        <v>0</v>
      </c>
    </row>
    <row r="111" spans="1:9" s="34" customFormat="1" ht="15.75" x14ac:dyDescent="0.25">
      <c r="A111" s="30" t="s">
        <v>111</v>
      </c>
      <c r="B111" s="13">
        <v>43</v>
      </c>
      <c r="C111" s="13">
        <v>40</v>
      </c>
      <c r="D111" s="13" t="s">
        <v>7</v>
      </c>
      <c r="E111" s="14">
        <f t="shared" ref="E111" si="99">E112+E115+E118+E121</f>
        <v>0</v>
      </c>
      <c r="F111" s="14">
        <f>F112+F115+F118+F121</f>
        <v>0</v>
      </c>
      <c r="G111" s="14">
        <f t="shared" ref="G111:H111" si="100">G112+G115+G118+G121</f>
        <v>0</v>
      </c>
      <c r="H111" s="14">
        <f t="shared" si="100"/>
        <v>0</v>
      </c>
      <c r="I111" s="14">
        <f t="shared" ref="I111" si="101">I112+I115+I118+I121</f>
        <v>0</v>
      </c>
    </row>
    <row r="112" spans="1:9" s="34" customFormat="1" ht="15.75" x14ac:dyDescent="0.25">
      <c r="A112" s="28" t="s">
        <v>108</v>
      </c>
      <c r="B112" s="3">
        <v>43</v>
      </c>
      <c r="C112" s="3">
        <v>41</v>
      </c>
      <c r="D112" s="3" t="s">
        <v>7</v>
      </c>
      <c r="E112" s="15">
        <f t="shared" ref="E112" si="102">E113+E114</f>
        <v>0</v>
      </c>
      <c r="F112" s="15">
        <f>F113+F114</f>
        <v>0</v>
      </c>
      <c r="G112" s="15">
        <f t="shared" ref="G112:H112" si="103">G113+G114</f>
        <v>0</v>
      </c>
      <c r="H112" s="15">
        <f t="shared" si="103"/>
        <v>0</v>
      </c>
      <c r="I112" s="15">
        <f t="shared" ref="I112" si="104">I113+I114</f>
        <v>0</v>
      </c>
    </row>
    <row r="113" spans="1:9" s="34" customFormat="1" ht="15.75" x14ac:dyDescent="0.25">
      <c r="A113" s="31" t="s">
        <v>75</v>
      </c>
      <c r="B113" s="3">
        <v>43</v>
      </c>
      <c r="C113" s="3">
        <v>41</v>
      </c>
      <c r="D113" s="3">
        <v>100</v>
      </c>
      <c r="E113" s="12"/>
      <c r="F113" s="4">
        <f>SUM(G113:H113)</f>
        <v>0</v>
      </c>
      <c r="G113" s="12"/>
      <c r="H113" s="12"/>
      <c r="I113" s="4">
        <f t="shared" ref="I113:I114" si="105">+E113+F113</f>
        <v>0</v>
      </c>
    </row>
    <row r="114" spans="1:9" s="34" customFormat="1" ht="15.75" x14ac:dyDescent="0.25">
      <c r="A114" s="28" t="s">
        <v>76</v>
      </c>
      <c r="B114" s="3">
        <v>43</v>
      </c>
      <c r="C114" s="3">
        <v>41</v>
      </c>
      <c r="D114" s="3">
        <v>200</v>
      </c>
      <c r="E114" s="12"/>
      <c r="F114" s="4">
        <f>SUM(G114:H114)</f>
        <v>0</v>
      </c>
      <c r="G114" s="12"/>
      <c r="H114" s="12"/>
      <c r="I114" s="4">
        <f t="shared" si="105"/>
        <v>0</v>
      </c>
    </row>
    <row r="115" spans="1:9" s="34" customFormat="1" ht="15.75" x14ac:dyDescent="0.25">
      <c r="A115" s="28" t="s">
        <v>77</v>
      </c>
      <c r="B115" s="3">
        <v>43</v>
      </c>
      <c r="C115" s="3">
        <v>42</v>
      </c>
      <c r="D115" s="3" t="s">
        <v>7</v>
      </c>
      <c r="E115" s="15">
        <f t="shared" ref="E115" si="106">E116+E117</f>
        <v>0</v>
      </c>
      <c r="F115" s="15">
        <f>F116+F117</f>
        <v>0</v>
      </c>
      <c r="G115" s="15">
        <f t="shared" ref="G115:H115" si="107">G116+G117</f>
        <v>0</v>
      </c>
      <c r="H115" s="15">
        <f t="shared" si="107"/>
        <v>0</v>
      </c>
      <c r="I115" s="15">
        <f t="shared" ref="I115" si="108">I116+I117</f>
        <v>0</v>
      </c>
    </row>
    <row r="116" spans="1:9" s="34" customFormat="1" ht="15.75" x14ac:dyDescent="0.25">
      <c r="A116" s="28" t="s">
        <v>78</v>
      </c>
      <c r="B116" s="3">
        <v>43</v>
      </c>
      <c r="C116" s="3">
        <v>42</v>
      </c>
      <c r="D116" s="3">
        <v>100</v>
      </c>
      <c r="E116" s="12"/>
      <c r="F116" s="4">
        <f>SUM(G116:H116)</f>
        <v>0</v>
      </c>
      <c r="G116" s="12"/>
      <c r="H116" s="12"/>
      <c r="I116" s="4">
        <f t="shared" ref="I116:I117" si="109">+E116+F116</f>
        <v>0</v>
      </c>
    </row>
    <row r="117" spans="1:9" s="34" customFormat="1" ht="15.75" x14ac:dyDescent="0.25">
      <c r="A117" s="28" t="s">
        <v>79</v>
      </c>
      <c r="B117" s="3">
        <v>43</v>
      </c>
      <c r="C117" s="3">
        <v>42</v>
      </c>
      <c r="D117" s="3">
        <v>900</v>
      </c>
      <c r="E117" s="12"/>
      <c r="F117" s="4">
        <f>SUM(G117:H117)</f>
        <v>0</v>
      </c>
      <c r="G117" s="12"/>
      <c r="H117" s="12"/>
      <c r="I117" s="4">
        <f t="shared" si="109"/>
        <v>0</v>
      </c>
    </row>
    <row r="118" spans="1:9" s="34" customFormat="1" ht="15.75" x14ac:dyDescent="0.25">
      <c r="A118" s="28" t="s">
        <v>109</v>
      </c>
      <c r="B118" s="3">
        <v>43</v>
      </c>
      <c r="C118" s="3">
        <v>43</v>
      </c>
      <c r="D118" s="3" t="s">
        <v>7</v>
      </c>
      <c r="E118" s="17">
        <f t="shared" ref="E118" si="110">E119+E120</f>
        <v>0</v>
      </c>
      <c r="F118" s="17">
        <f>F119+F120</f>
        <v>0</v>
      </c>
      <c r="G118" s="17">
        <f t="shared" ref="G118:H118" si="111">G119+G120</f>
        <v>0</v>
      </c>
      <c r="H118" s="17">
        <f t="shared" si="111"/>
        <v>0</v>
      </c>
      <c r="I118" s="17">
        <f t="shared" ref="I118" si="112">I119+I120</f>
        <v>0</v>
      </c>
    </row>
    <row r="119" spans="1:9" s="34" customFormat="1" ht="15.75" x14ac:dyDescent="0.25">
      <c r="A119" s="28" t="s">
        <v>80</v>
      </c>
      <c r="B119" s="3">
        <v>43</v>
      </c>
      <c r="C119" s="3">
        <v>43</v>
      </c>
      <c r="D119" s="3">
        <v>100</v>
      </c>
      <c r="E119" s="12"/>
      <c r="F119" s="4">
        <f>SUM(G119:H119)</f>
        <v>0</v>
      </c>
      <c r="G119" s="12"/>
      <c r="H119" s="12"/>
      <c r="I119" s="4">
        <f t="shared" ref="I119:I121" si="113">+E119+F119</f>
        <v>0</v>
      </c>
    </row>
    <row r="120" spans="1:9" s="34" customFormat="1" ht="15.75" x14ac:dyDescent="0.25">
      <c r="A120" s="28" t="s">
        <v>44</v>
      </c>
      <c r="B120" s="3">
        <v>43</v>
      </c>
      <c r="C120" s="3">
        <v>43</v>
      </c>
      <c r="D120" s="3">
        <v>900</v>
      </c>
      <c r="E120" s="12"/>
      <c r="F120" s="4">
        <f>SUM(G120:H120)</f>
        <v>0</v>
      </c>
      <c r="G120" s="12"/>
      <c r="H120" s="12"/>
      <c r="I120" s="4">
        <f t="shared" si="113"/>
        <v>0</v>
      </c>
    </row>
    <row r="121" spans="1:9" s="34" customFormat="1" ht="31.5" x14ac:dyDescent="0.25">
      <c r="A121" s="28" t="s">
        <v>112</v>
      </c>
      <c r="B121" s="3">
        <v>43</v>
      </c>
      <c r="C121" s="3">
        <v>49</v>
      </c>
      <c r="D121" s="3" t="s">
        <v>7</v>
      </c>
      <c r="E121" s="12"/>
      <c r="F121" s="4">
        <f>SUM(G121:H121)</f>
        <v>0</v>
      </c>
      <c r="G121" s="12"/>
      <c r="H121" s="12"/>
      <c r="I121" s="4">
        <f t="shared" si="113"/>
        <v>0</v>
      </c>
    </row>
    <row r="122" spans="1:9" ht="15.75" x14ac:dyDescent="0.25">
      <c r="A122" s="28" t="s">
        <v>42</v>
      </c>
      <c r="B122" s="3">
        <v>43</v>
      </c>
      <c r="C122" s="3">
        <v>50</v>
      </c>
      <c r="D122" s="3" t="s">
        <v>7</v>
      </c>
      <c r="E122" s="11">
        <f t="shared" ref="E122" si="114">E123+E124+E127+E128+E135</f>
        <v>7259009.7570000002</v>
      </c>
      <c r="F122" s="11">
        <f>F123+F124+F127+F128+F135</f>
        <v>9861904.9480099995</v>
      </c>
      <c r="G122" s="11">
        <f t="shared" ref="G122:H122" si="115">G123+G124+G127+G128+G135</f>
        <v>9861904.9480099995</v>
      </c>
      <c r="H122" s="11">
        <f t="shared" si="115"/>
        <v>0</v>
      </c>
      <c r="I122" s="11">
        <f t="shared" ref="I122" si="116">I123+I124+I127+I128+I135</f>
        <v>17120914.705010001</v>
      </c>
    </row>
    <row r="123" spans="1:9" s="34" customFormat="1" ht="15.75" x14ac:dyDescent="0.25">
      <c r="A123" s="28" t="s">
        <v>73</v>
      </c>
      <c r="B123" s="3">
        <v>43</v>
      </c>
      <c r="C123" s="3">
        <v>51</v>
      </c>
      <c r="D123" s="3" t="s">
        <v>7</v>
      </c>
      <c r="E123" s="12"/>
      <c r="F123" s="4">
        <f>SUM(G123:H123)</f>
        <v>0</v>
      </c>
      <c r="G123" s="12"/>
      <c r="H123" s="12"/>
      <c r="I123" s="4">
        <f>+E123+F123</f>
        <v>0</v>
      </c>
    </row>
    <row r="124" spans="1:9" s="34" customFormat="1" ht="15.75" x14ac:dyDescent="0.25">
      <c r="A124" s="28" t="s">
        <v>108</v>
      </c>
      <c r="B124" s="3">
        <v>43</v>
      </c>
      <c r="C124" s="3">
        <v>52</v>
      </c>
      <c r="D124" s="3" t="s">
        <v>7</v>
      </c>
      <c r="E124" s="15">
        <f t="shared" ref="E124" si="117">E125+E126</f>
        <v>0</v>
      </c>
      <c r="F124" s="15">
        <f>F125+F126</f>
        <v>0</v>
      </c>
      <c r="G124" s="15">
        <f t="shared" ref="G124:H124" si="118">G125+G126</f>
        <v>0</v>
      </c>
      <c r="H124" s="15">
        <f t="shared" si="118"/>
        <v>0</v>
      </c>
      <c r="I124" s="15">
        <f t="shared" ref="I124" si="119">I125+I126</f>
        <v>0</v>
      </c>
    </row>
    <row r="125" spans="1:9" s="34" customFormat="1" ht="15.75" x14ac:dyDescent="0.25">
      <c r="A125" s="29" t="s">
        <v>75</v>
      </c>
      <c r="B125" s="3">
        <v>43</v>
      </c>
      <c r="C125" s="3">
        <v>52</v>
      </c>
      <c r="D125" s="3">
        <v>100</v>
      </c>
      <c r="E125" s="12"/>
      <c r="F125" s="4">
        <f>SUM(G125:H125)</f>
        <v>0</v>
      </c>
      <c r="G125" s="12"/>
      <c r="H125" s="12"/>
      <c r="I125" s="4">
        <f t="shared" ref="I125:I127" si="120">+E125+F125</f>
        <v>0</v>
      </c>
    </row>
    <row r="126" spans="1:9" s="34" customFormat="1" ht="15.75" x14ac:dyDescent="0.25">
      <c r="A126" s="28" t="s">
        <v>76</v>
      </c>
      <c r="B126" s="3">
        <v>43</v>
      </c>
      <c r="C126" s="3">
        <v>52</v>
      </c>
      <c r="D126" s="3">
        <v>200</v>
      </c>
      <c r="E126" s="12"/>
      <c r="F126" s="4">
        <f>SUM(G126:H126)</f>
        <v>0</v>
      </c>
      <c r="G126" s="12"/>
      <c r="H126" s="12"/>
      <c r="I126" s="4">
        <f t="shared" si="120"/>
        <v>0</v>
      </c>
    </row>
    <row r="127" spans="1:9" s="34" customFormat="1" ht="15.75" x14ac:dyDescent="0.25">
      <c r="A127" s="28" t="s">
        <v>77</v>
      </c>
      <c r="B127" s="3">
        <v>43</v>
      </c>
      <c r="C127" s="3">
        <v>53</v>
      </c>
      <c r="D127" s="3" t="s">
        <v>7</v>
      </c>
      <c r="E127" s="12"/>
      <c r="F127" s="4">
        <f>SUM(G127:H127)</f>
        <v>0</v>
      </c>
      <c r="G127" s="12"/>
      <c r="H127" s="12"/>
      <c r="I127" s="4">
        <f t="shared" si="120"/>
        <v>0</v>
      </c>
    </row>
    <row r="128" spans="1:9" ht="15.75" x14ac:dyDescent="0.25">
      <c r="A128" s="28" t="s">
        <v>43</v>
      </c>
      <c r="B128" s="3">
        <v>43</v>
      </c>
      <c r="C128" s="3">
        <v>54</v>
      </c>
      <c r="D128" s="3" t="s">
        <v>7</v>
      </c>
      <c r="E128" s="11">
        <f t="shared" ref="E128" si="121">E129+E130</f>
        <v>7259009.7570000002</v>
      </c>
      <c r="F128" s="11">
        <f>F129+F130</f>
        <v>9861904.9480099995</v>
      </c>
      <c r="G128" s="11">
        <f t="shared" ref="G128:H128" si="122">G129+G130</f>
        <v>9861904.9480099995</v>
      </c>
      <c r="H128" s="11">
        <f t="shared" si="122"/>
        <v>0</v>
      </c>
      <c r="I128" s="11">
        <f t="shared" ref="I128" si="123">I129+I130</f>
        <v>17120914.705010001</v>
      </c>
    </row>
    <row r="129" spans="1:9" s="34" customFormat="1" ht="15.75" x14ac:dyDescent="0.25">
      <c r="A129" s="28" t="s">
        <v>80</v>
      </c>
      <c r="B129" s="3">
        <v>43</v>
      </c>
      <c r="C129" s="3">
        <v>54</v>
      </c>
      <c r="D129" s="3">
        <v>100</v>
      </c>
      <c r="E129" s="16"/>
      <c r="F129" s="4">
        <f>SUM(G129:H129)</f>
        <v>0</v>
      </c>
      <c r="G129" s="16"/>
      <c r="H129" s="16"/>
      <c r="I129" s="4">
        <f>+E129+F129</f>
        <v>0</v>
      </c>
    </row>
    <row r="130" spans="1:9" ht="15.75" x14ac:dyDescent="0.25">
      <c r="A130" s="28" t="s">
        <v>44</v>
      </c>
      <c r="B130" s="3">
        <v>43</v>
      </c>
      <c r="C130" s="3">
        <v>54</v>
      </c>
      <c r="D130" s="3">
        <v>900</v>
      </c>
      <c r="E130" s="11">
        <f t="shared" ref="E130" si="124">E131+E132+E133+E134</f>
        <v>7259009.7570000002</v>
      </c>
      <c r="F130" s="11">
        <f>F131+F132+F133+F134</f>
        <v>9861904.9480099995</v>
      </c>
      <c r="G130" s="11">
        <f t="shared" ref="G130:H130" si="125">G131+G132+G133+G134</f>
        <v>9861904.9480099995</v>
      </c>
      <c r="H130" s="11">
        <f t="shared" si="125"/>
        <v>0</v>
      </c>
      <c r="I130" s="11">
        <f t="shared" ref="I130" si="126">I131+I132+I133+I134</f>
        <v>17120914.705010001</v>
      </c>
    </row>
    <row r="131" spans="1:9" s="34" customFormat="1" ht="15.75" x14ac:dyDescent="0.25">
      <c r="A131" s="28" t="s">
        <v>82</v>
      </c>
      <c r="B131" s="3">
        <v>43</v>
      </c>
      <c r="C131" s="3">
        <v>54</v>
      </c>
      <c r="D131" s="3">
        <v>910</v>
      </c>
      <c r="E131" s="10"/>
      <c r="F131" s="4">
        <f>SUM(G131:H131)</f>
        <v>928153.18</v>
      </c>
      <c r="G131" s="10">
        <v>928153.18</v>
      </c>
      <c r="H131" s="10"/>
      <c r="I131" s="4">
        <f t="shared" ref="I131:I134" si="127">+E131+F131</f>
        <v>928153.18</v>
      </c>
    </row>
    <row r="132" spans="1:9" s="34" customFormat="1" ht="31.5" x14ac:dyDescent="0.25">
      <c r="A132" s="28" t="s">
        <v>113</v>
      </c>
      <c r="B132" s="3">
        <v>43</v>
      </c>
      <c r="C132" s="3">
        <v>54</v>
      </c>
      <c r="D132" s="3">
        <v>920</v>
      </c>
      <c r="E132" s="10"/>
      <c r="F132" s="4">
        <f>SUM(G132:H132)</f>
        <v>407240</v>
      </c>
      <c r="G132" s="10">
        <v>407240</v>
      </c>
      <c r="H132" s="10"/>
      <c r="I132" s="4">
        <f t="shared" si="127"/>
        <v>407240</v>
      </c>
    </row>
    <row r="133" spans="1:9" s="34" customFormat="1" ht="15.75" x14ac:dyDescent="0.25">
      <c r="A133" s="28" t="s">
        <v>84</v>
      </c>
      <c r="B133" s="3">
        <v>43</v>
      </c>
      <c r="C133" s="3">
        <v>54</v>
      </c>
      <c r="D133" s="3">
        <v>930</v>
      </c>
      <c r="E133" s="16"/>
      <c r="F133" s="4">
        <f>SUM(G133:H133)</f>
        <v>0</v>
      </c>
      <c r="G133" s="16"/>
      <c r="H133" s="16"/>
      <c r="I133" s="4">
        <f t="shared" si="127"/>
        <v>0</v>
      </c>
    </row>
    <row r="134" spans="1:9" ht="15.75" x14ac:dyDescent="0.25">
      <c r="A134" s="28" t="s">
        <v>45</v>
      </c>
      <c r="B134" s="3">
        <v>43</v>
      </c>
      <c r="C134" s="3">
        <v>54</v>
      </c>
      <c r="D134" s="3">
        <v>990</v>
      </c>
      <c r="E134" s="10">
        <v>7259009.7570000002</v>
      </c>
      <c r="F134" s="4">
        <f>SUM(G134:H134)</f>
        <v>8526511.7680099998</v>
      </c>
      <c r="G134" s="4">
        <v>8526511.7680099998</v>
      </c>
      <c r="H134" s="10"/>
      <c r="I134" s="4">
        <f t="shared" si="127"/>
        <v>15785521.525010001</v>
      </c>
    </row>
    <row r="135" spans="1:9" s="34" customFormat="1" ht="15.75" x14ac:dyDescent="0.25">
      <c r="A135" s="32" t="s">
        <v>114</v>
      </c>
      <c r="B135" s="3">
        <v>43</v>
      </c>
      <c r="C135" s="3">
        <v>55</v>
      </c>
      <c r="D135" s="3" t="s">
        <v>7</v>
      </c>
      <c r="E135" s="15">
        <f t="shared" ref="E135" si="128">E136+E137+E138</f>
        <v>0</v>
      </c>
      <c r="F135" s="15">
        <f>F136+F137+F138</f>
        <v>0</v>
      </c>
      <c r="G135" s="15">
        <f t="shared" ref="G135:H135" si="129">G136+G137+G138</f>
        <v>0</v>
      </c>
      <c r="H135" s="15">
        <f t="shared" si="129"/>
        <v>0</v>
      </c>
      <c r="I135" s="15">
        <f t="shared" ref="I135" si="130">I136+I137+I138</f>
        <v>0</v>
      </c>
    </row>
    <row r="136" spans="1:9" s="34" customFormat="1" ht="15.75" x14ac:dyDescent="0.25">
      <c r="A136" s="28" t="s">
        <v>115</v>
      </c>
      <c r="B136" s="3">
        <v>43</v>
      </c>
      <c r="C136" s="3">
        <v>55</v>
      </c>
      <c r="D136" s="3">
        <v>100</v>
      </c>
      <c r="E136" s="12"/>
      <c r="F136" s="4">
        <f>SUM(G136:H136)</f>
        <v>0</v>
      </c>
      <c r="G136" s="12"/>
      <c r="H136" s="12"/>
      <c r="I136" s="4">
        <f t="shared" ref="I136:I138" si="131">+E136+F136</f>
        <v>0</v>
      </c>
    </row>
    <row r="137" spans="1:9" s="34" customFormat="1" ht="15.75" x14ac:dyDescent="0.25">
      <c r="A137" s="28" t="s">
        <v>116</v>
      </c>
      <c r="B137" s="3">
        <v>43</v>
      </c>
      <c r="C137" s="3">
        <v>55</v>
      </c>
      <c r="D137" s="3">
        <v>200</v>
      </c>
      <c r="E137" s="12"/>
      <c r="F137" s="4">
        <f>SUM(G137:H137)</f>
        <v>0</v>
      </c>
      <c r="G137" s="12"/>
      <c r="H137" s="12"/>
      <c r="I137" s="4">
        <f t="shared" si="131"/>
        <v>0</v>
      </c>
    </row>
    <row r="138" spans="1:9" s="34" customFormat="1" ht="15.75" x14ac:dyDescent="0.25">
      <c r="A138" s="28" t="s">
        <v>117</v>
      </c>
      <c r="B138" s="3">
        <v>43</v>
      </c>
      <c r="C138" s="3">
        <v>55</v>
      </c>
      <c r="D138" s="3">
        <v>300</v>
      </c>
      <c r="E138" s="12"/>
      <c r="F138" s="4">
        <f>SUM(G138:H138)</f>
        <v>0</v>
      </c>
      <c r="G138" s="12"/>
      <c r="H138" s="12"/>
      <c r="I138" s="4">
        <f t="shared" si="131"/>
        <v>0</v>
      </c>
    </row>
    <row r="139" spans="1:9" s="34" customFormat="1" ht="15.75" x14ac:dyDescent="0.25">
      <c r="A139" s="30" t="s">
        <v>118</v>
      </c>
      <c r="B139" s="13">
        <v>43</v>
      </c>
      <c r="C139" s="13">
        <v>90</v>
      </c>
      <c r="D139" s="13" t="s">
        <v>7</v>
      </c>
      <c r="E139" s="14">
        <f t="shared" ref="E139" si="132">E140+E141+E142</f>
        <v>0</v>
      </c>
      <c r="F139" s="14">
        <f>F140+F141+F142</f>
        <v>0</v>
      </c>
      <c r="G139" s="14">
        <f t="shared" ref="G139:H139" si="133">G140+G141+G142</f>
        <v>0</v>
      </c>
      <c r="H139" s="14">
        <f t="shared" si="133"/>
        <v>0</v>
      </c>
      <c r="I139" s="14">
        <f t="shared" ref="I139" si="134">I140+I141+I142</f>
        <v>0</v>
      </c>
    </row>
    <row r="140" spans="1:9" s="34" customFormat="1" ht="15.75" x14ac:dyDescent="0.25">
      <c r="A140" s="28" t="s">
        <v>119</v>
      </c>
      <c r="B140" s="3">
        <v>43</v>
      </c>
      <c r="C140" s="3">
        <v>90</v>
      </c>
      <c r="D140" s="3">
        <v>100</v>
      </c>
      <c r="E140" s="12"/>
      <c r="F140" s="4">
        <f>SUM(G140:H140)</f>
        <v>0</v>
      </c>
      <c r="G140" s="12"/>
      <c r="H140" s="12"/>
      <c r="I140" s="4">
        <f t="shared" ref="I140:I142" si="135">+E140+F140</f>
        <v>0</v>
      </c>
    </row>
    <row r="141" spans="1:9" s="34" customFormat="1" ht="15.75" x14ac:dyDescent="0.25">
      <c r="A141" s="28" t="s">
        <v>120</v>
      </c>
      <c r="B141" s="3">
        <v>43</v>
      </c>
      <c r="C141" s="3">
        <v>90</v>
      </c>
      <c r="D141" s="3">
        <v>200</v>
      </c>
      <c r="E141" s="12"/>
      <c r="F141" s="4">
        <f>SUM(G141:H141)</f>
        <v>0</v>
      </c>
      <c r="G141" s="12"/>
      <c r="H141" s="12"/>
      <c r="I141" s="4">
        <f t="shared" si="135"/>
        <v>0</v>
      </c>
    </row>
    <row r="142" spans="1:9" s="34" customFormat="1" ht="15.75" x14ac:dyDescent="0.25">
      <c r="A142" s="28" t="s">
        <v>121</v>
      </c>
      <c r="B142" s="3">
        <v>43</v>
      </c>
      <c r="C142" s="3">
        <v>90</v>
      </c>
      <c r="D142" s="3">
        <v>300</v>
      </c>
      <c r="E142" s="12"/>
      <c r="F142" s="4">
        <f>SUM(G142:H142)</f>
        <v>0</v>
      </c>
      <c r="G142" s="12"/>
      <c r="H142" s="12"/>
      <c r="I142" s="4">
        <f t="shared" si="135"/>
        <v>0</v>
      </c>
    </row>
    <row r="143" spans="1:9" ht="15.75" x14ac:dyDescent="0.25">
      <c r="A143" s="33" t="s">
        <v>46</v>
      </c>
      <c r="B143" s="1">
        <v>47</v>
      </c>
      <c r="C143" s="1" t="s">
        <v>27</v>
      </c>
      <c r="D143" s="1" t="s">
        <v>7</v>
      </c>
      <c r="E143" s="11">
        <f t="shared" ref="E143" si="136">E144+E147+E162</f>
        <v>64609.36</v>
      </c>
      <c r="F143" s="11">
        <f>F144+F147+F162</f>
        <v>0</v>
      </c>
      <c r="G143" s="11">
        <f t="shared" ref="G143:H143" si="137">G144+G147+G162</f>
        <v>0</v>
      </c>
      <c r="H143" s="11">
        <f t="shared" si="137"/>
        <v>0</v>
      </c>
      <c r="I143" s="11">
        <f t="shared" ref="I143" si="138">I144+I147+I162</f>
        <v>64609.36</v>
      </c>
    </row>
    <row r="144" spans="1:9" s="34" customFormat="1" ht="15.75" x14ac:dyDescent="0.25">
      <c r="A144" s="30" t="s">
        <v>122</v>
      </c>
      <c r="B144" s="13">
        <v>47</v>
      </c>
      <c r="C144" s="13">
        <v>10</v>
      </c>
      <c r="D144" s="13" t="s">
        <v>7</v>
      </c>
      <c r="E144" s="14">
        <f t="shared" ref="E144" si="139">E145+E146</f>
        <v>0</v>
      </c>
      <c r="F144" s="14">
        <f>F145+F146</f>
        <v>0</v>
      </c>
      <c r="G144" s="14">
        <f t="shared" ref="G144:H144" si="140">G145+G146</f>
        <v>0</v>
      </c>
      <c r="H144" s="14">
        <f t="shared" si="140"/>
        <v>0</v>
      </c>
      <c r="I144" s="14">
        <f t="shared" ref="I144" si="141">I145+I146</f>
        <v>0</v>
      </c>
    </row>
    <row r="145" spans="1:9" s="34" customFormat="1" ht="15.75" x14ac:dyDescent="0.25">
      <c r="A145" s="28" t="s">
        <v>123</v>
      </c>
      <c r="B145" s="3">
        <v>47</v>
      </c>
      <c r="C145" s="3">
        <v>11</v>
      </c>
      <c r="D145" s="3" t="s">
        <v>7</v>
      </c>
      <c r="E145" s="12"/>
      <c r="F145" s="4">
        <f>SUM(G145:H145)</f>
        <v>0</v>
      </c>
      <c r="G145" s="12"/>
      <c r="H145" s="12"/>
      <c r="I145" s="4">
        <f t="shared" ref="I145:I146" si="142">+E145+F145</f>
        <v>0</v>
      </c>
    </row>
    <row r="146" spans="1:9" s="34" customFormat="1" ht="15.75" x14ac:dyDescent="0.25">
      <c r="A146" s="28" t="s">
        <v>124</v>
      </c>
      <c r="B146" s="3">
        <v>47</v>
      </c>
      <c r="C146" s="3">
        <v>12</v>
      </c>
      <c r="D146" s="3" t="s">
        <v>7</v>
      </c>
      <c r="E146" s="12"/>
      <c r="F146" s="4">
        <f>SUM(G146:H146)</f>
        <v>0</v>
      </c>
      <c r="G146" s="12"/>
      <c r="H146" s="12"/>
      <c r="I146" s="4">
        <f t="shared" si="142"/>
        <v>0</v>
      </c>
    </row>
    <row r="147" spans="1:9" s="34" customFormat="1" ht="15.75" x14ac:dyDescent="0.25">
      <c r="A147" s="30" t="s">
        <v>47</v>
      </c>
      <c r="B147" s="13">
        <v>47</v>
      </c>
      <c r="C147" s="13">
        <v>20</v>
      </c>
      <c r="D147" s="13" t="s">
        <v>7</v>
      </c>
      <c r="E147" s="14">
        <f t="shared" ref="E147" si="143">E148+E152</f>
        <v>0</v>
      </c>
      <c r="F147" s="14">
        <f>F148+F152</f>
        <v>0</v>
      </c>
      <c r="G147" s="14">
        <f t="shared" ref="G147:H147" si="144">G148+G152</f>
        <v>0</v>
      </c>
      <c r="H147" s="14">
        <f t="shared" si="144"/>
        <v>0</v>
      </c>
      <c r="I147" s="14">
        <f t="shared" ref="I147" si="145">I148+I152</f>
        <v>0</v>
      </c>
    </row>
    <row r="148" spans="1:9" s="34" customFormat="1" ht="15.75" x14ac:dyDescent="0.25">
      <c r="A148" s="28" t="s">
        <v>48</v>
      </c>
      <c r="B148" s="3">
        <v>47</v>
      </c>
      <c r="C148" s="3">
        <v>21</v>
      </c>
      <c r="D148" s="3" t="s">
        <v>7</v>
      </c>
      <c r="E148" s="15">
        <f t="shared" ref="E148" si="146">E149+E150+E151</f>
        <v>0</v>
      </c>
      <c r="F148" s="15">
        <f>F149+F150+F151</f>
        <v>0</v>
      </c>
      <c r="G148" s="15">
        <f t="shared" ref="G148:H148" si="147">G149+G150+G151</f>
        <v>0</v>
      </c>
      <c r="H148" s="15">
        <f t="shared" si="147"/>
        <v>0</v>
      </c>
      <c r="I148" s="15">
        <f t="shared" ref="I148" si="148">I149+I150+I151</f>
        <v>0</v>
      </c>
    </row>
    <row r="149" spans="1:9" s="34" customFormat="1" ht="15.75" x14ac:dyDescent="0.25">
      <c r="A149" s="28" t="s">
        <v>49</v>
      </c>
      <c r="B149" s="3">
        <v>47</v>
      </c>
      <c r="C149" s="3">
        <v>21</v>
      </c>
      <c r="D149" s="3" t="s">
        <v>50</v>
      </c>
      <c r="E149" s="12"/>
      <c r="F149" s="4">
        <f>SUM(G149:H149)</f>
        <v>0</v>
      </c>
      <c r="G149" s="12"/>
      <c r="H149" s="12"/>
      <c r="I149" s="4">
        <f t="shared" ref="I149:I151" si="149">+E149+F149</f>
        <v>0</v>
      </c>
    </row>
    <row r="150" spans="1:9" s="34" customFormat="1" ht="15.75" x14ac:dyDescent="0.25">
      <c r="A150" s="28" t="s">
        <v>125</v>
      </c>
      <c r="B150" s="3">
        <v>47</v>
      </c>
      <c r="C150" s="3">
        <v>21</v>
      </c>
      <c r="D150" s="3">
        <v>600</v>
      </c>
      <c r="E150" s="12"/>
      <c r="F150" s="4">
        <f>SUM(G150:H150)</f>
        <v>0</v>
      </c>
      <c r="G150" s="12"/>
      <c r="H150" s="12"/>
      <c r="I150" s="4">
        <f t="shared" si="149"/>
        <v>0</v>
      </c>
    </row>
    <row r="151" spans="1:9" s="34" customFormat="1" ht="15.75" x14ac:dyDescent="0.25">
      <c r="A151" s="28" t="s">
        <v>126</v>
      </c>
      <c r="B151" s="3">
        <v>47</v>
      </c>
      <c r="C151" s="3">
        <v>21</v>
      </c>
      <c r="D151" s="3">
        <v>900</v>
      </c>
      <c r="E151" s="12"/>
      <c r="F151" s="4">
        <f>SUM(G151:H151)</f>
        <v>0</v>
      </c>
      <c r="G151" s="12"/>
      <c r="H151" s="12"/>
      <c r="I151" s="4">
        <f t="shared" si="149"/>
        <v>0</v>
      </c>
    </row>
    <row r="152" spans="1:9" s="34" customFormat="1" ht="15.75" x14ac:dyDescent="0.25">
      <c r="A152" s="30" t="s">
        <v>127</v>
      </c>
      <c r="B152" s="3">
        <v>47</v>
      </c>
      <c r="C152" s="13">
        <v>22</v>
      </c>
      <c r="D152" s="13" t="s">
        <v>7</v>
      </c>
      <c r="E152" s="14">
        <f t="shared" ref="E152" si="150">E153+E154+E155+E156+E157+E158+E159+E160+E161</f>
        <v>0</v>
      </c>
      <c r="F152" s="14">
        <f>F153+F154+F155+F156+F157+F158+F159+F160+F161</f>
        <v>0</v>
      </c>
      <c r="G152" s="14">
        <f t="shared" ref="G152:H152" si="151">G153+G154+G155+G156+G157+G158+G159+G160+G161</f>
        <v>0</v>
      </c>
      <c r="H152" s="14">
        <f t="shared" si="151"/>
        <v>0</v>
      </c>
      <c r="I152" s="14">
        <f t="shared" ref="I152" si="152">I153+I154+I155+I156+I157+I158+I159+I160+I161</f>
        <v>0</v>
      </c>
    </row>
    <row r="153" spans="1:9" s="34" customFormat="1" ht="31.5" x14ac:dyDescent="0.25">
      <c r="A153" s="28" t="s">
        <v>128</v>
      </c>
      <c r="B153" s="3">
        <v>47</v>
      </c>
      <c r="C153" s="3">
        <v>22</v>
      </c>
      <c r="D153" s="3">
        <v>100</v>
      </c>
      <c r="E153" s="12"/>
      <c r="F153" s="4">
        <f t="shared" ref="F153:F161" si="153">SUM(G153:H153)</f>
        <v>0</v>
      </c>
      <c r="G153" s="12"/>
      <c r="H153" s="12"/>
      <c r="I153" s="4">
        <f t="shared" ref="I153:I161" si="154">+E153+F153</f>
        <v>0</v>
      </c>
    </row>
    <row r="154" spans="1:9" s="34" customFormat="1" ht="15.75" x14ac:dyDescent="0.25">
      <c r="A154" s="28" t="s">
        <v>129</v>
      </c>
      <c r="B154" s="3">
        <v>47</v>
      </c>
      <c r="C154" s="3">
        <v>22</v>
      </c>
      <c r="D154" s="3">
        <v>200</v>
      </c>
      <c r="E154" s="12"/>
      <c r="F154" s="4">
        <f t="shared" si="153"/>
        <v>0</v>
      </c>
      <c r="G154" s="12"/>
      <c r="H154" s="12"/>
      <c r="I154" s="4">
        <f t="shared" si="154"/>
        <v>0</v>
      </c>
    </row>
    <row r="155" spans="1:9" s="34" customFormat="1" ht="15.75" x14ac:dyDescent="0.25">
      <c r="A155" s="28" t="s">
        <v>130</v>
      </c>
      <c r="B155" s="3">
        <v>47</v>
      </c>
      <c r="C155" s="3">
        <v>22</v>
      </c>
      <c r="D155" s="3">
        <v>300</v>
      </c>
      <c r="E155" s="12"/>
      <c r="F155" s="4">
        <f t="shared" si="153"/>
        <v>0</v>
      </c>
      <c r="G155" s="12"/>
      <c r="H155" s="12"/>
      <c r="I155" s="4">
        <f t="shared" si="154"/>
        <v>0</v>
      </c>
    </row>
    <row r="156" spans="1:9" s="34" customFormat="1" ht="15.75" x14ac:dyDescent="0.25">
      <c r="A156" s="28" t="s">
        <v>131</v>
      </c>
      <c r="B156" s="3">
        <v>47</v>
      </c>
      <c r="C156" s="3">
        <v>22</v>
      </c>
      <c r="D156" s="3">
        <v>400</v>
      </c>
      <c r="E156" s="12"/>
      <c r="F156" s="4">
        <f t="shared" si="153"/>
        <v>0</v>
      </c>
      <c r="G156" s="12"/>
      <c r="H156" s="12"/>
      <c r="I156" s="4">
        <f t="shared" si="154"/>
        <v>0</v>
      </c>
    </row>
    <row r="157" spans="1:9" s="34" customFormat="1" ht="15.75" x14ac:dyDescent="0.25">
      <c r="A157" s="28" t="s">
        <v>132</v>
      </c>
      <c r="B157" s="3">
        <v>47</v>
      </c>
      <c r="C157" s="3">
        <v>22</v>
      </c>
      <c r="D157" s="3">
        <v>500</v>
      </c>
      <c r="E157" s="12"/>
      <c r="F157" s="4">
        <f t="shared" si="153"/>
        <v>0</v>
      </c>
      <c r="G157" s="12"/>
      <c r="H157" s="12"/>
      <c r="I157" s="4">
        <f t="shared" si="154"/>
        <v>0</v>
      </c>
    </row>
    <row r="158" spans="1:9" s="34" customFormat="1" ht="15.75" x14ac:dyDescent="0.25">
      <c r="A158" s="28" t="s">
        <v>133</v>
      </c>
      <c r="B158" s="3">
        <v>47</v>
      </c>
      <c r="C158" s="3">
        <v>22</v>
      </c>
      <c r="D158" s="3">
        <v>600</v>
      </c>
      <c r="E158" s="12"/>
      <c r="F158" s="4">
        <f t="shared" si="153"/>
        <v>0</v>
      </c>
      <c r="G158" s="12"/>
      <c r="H158" s="12"/>
      <c r="I158" s="4">
        <f t="shared" si="154"/>
        <v>0</v>
      </c>
    </row>
    <row r="159" spans="1:9" s="34" customFormat="1" ht="31.5" x14ac:dyDescent="0.25">
      <c r="A159" s="28" t="s">
        <v>134</v>
      </c>
      <c r="B159" s="3">
        <v>47</v>
      </c>
      <c r="C159" s="3">
        <v>22</v>
      </c>
      <c r="D159" s="3">
        <v>700</v>
      </c>
      <c r="E159" s="12"/>
      <c r="F159" s="4">
        <f t="shared" si="153"/>
        <v>0</v>
      </c>
      <c r="G159" s="12"/>
      <c r="H159" s="12"/>
      <c r="I159" s="4">
        <f t="shared" si="154"/>
        <v>0</v>
      </c>
    </row>
    <row r="160" spans="1:9" s="34" customFormat="1" ht="31.5" x14ac:dyDescent="0.25">
      <c r="A160" s="28" t="s">
        <v>135</v>
      </c>
      <c r="B160" s="3">
        <v>47</v>
      </c>
      <c r="C160" s="3">
        <v>22</v>
      </c>
      <c r="D160" s="3">
        <v>800</v>
      </c>
      <c r="E160" s="12"/>
      <c r="F160" s="4">
        <f t="shared" si="153"/>
        <v>0</v>
      </c>
      <c r="G160" s="12"/>
      <c r="H160" s="12"/>
      <c r="I160" s="4">
        <f t="shared" si="154"/>
        <v>0</v>
      </c>
    </row>
    <row r="161" spans="1:9" s="34" customFormat="1" ht="15.75" x14ac:dyDescent="0.25">
      <c r="A161" s="28" t="s">
        <v>136</v>
      </c>
      <c r="B161" s="3">
        <v>47</v>
      </c>
      <c r="C161" s="3">
        <v>22</v>
      </c>
      <c r="D161" s="3">
        <v>900</v>
      </c>
      <c r="E161" s="12"/>
      <c r="F161" s="4">
        <f t="shared" si="153"/>
        <v>0</v>
      </c>
      <c r="G161" s="12"/>
      <c r="H161" s="12"/>
      <c r="I161" s="4">
        <f t="shared" si="154"/>
        <v>0</v>
      </c>
    </row>
    <row r="162" spans="1:9" ht="15.75" x14ac:dyDescent="0.25">
      <c r="A162" s="28" t="s">
        <v>137</v>
      </c>
      <c r="B162" s="3">
        <v>47</v>
      </c>
      <c r="C162" s="3">
        <v>30</v>
      </c>
      <c r="D162" s="3" t="s">
        <v>7</v>
      </c>
      <c r="E162" s="11">
        <f t="shared" ref="E162" si="155">E163+E164</f>
        <v>64609.36</v>
      </c>
      <c r="F162" s="11">
        <f>F163+F164</f>
        <v>0</v>
      </c>
      <c r="G162" s="11">
        <f t="shared" ref="G162:H162" si="156">G163+G164</f>
        <v>0</v>
      </c>
      <c r="H162" s="11">
        <f t="shared" si="156"/>
        <v>0</v>
      </c>
      <c r="I162" s="11">
        <f t="shared" ref="I162" si="157">I163+I164</f>
        <v>64609.36</v>
      </c>
    </row>
    <row r="163" spans="1:9" ht="15.75" x14ac:dyDescent="0.25">
      <c r="A163" s="28" t="s">
        <v>138</v>
      </c>
      <c r="B163" s="3">
        <v>47</v>
      </c>
      <c r="C163" s="3">
        <v>31</v>
      </c>
      <c r="D163" s="3" t="s">
        <v>7</v>
      </c>
      <c r="E163" s="10">
        <v>64609.36</v>
      </c>
      <c r="F163" s="4">
        <f>SUM(G163:H163)</f>
        <v>0</v>
      </c>
      <c r="G163" s="4"/>
      <c r="H163" s="10"/>
      <c r="I163" s="4">
        <f t="shared" ref="I163:I164" si="158">+E163+F163</f>
        <v>64609.36</v>
      </c>
    </row>
    <row r="164" spans="1:9" s="34" customFormat="1" ht="15.75" x14ac:dyDescent="0.25">
      <c r="A164" s="28" t="s">
        <v>139</v>
      </c>
      <c r="B164" s="3">
        <v>47</v>
      </c>
      <c r="C164" s="3">
        <v>32</v>
      </c>
      <c r="D164" s="3" t="s">
        <v>7</v>
      </c>
      <c r="E164" s="12"/>
      <c r="F164" s="4">
        <f>SUM(G164:H164)</f>
        <v>0</v>
      </c>
      <c r="G164" s="12"/>
      <c r="H164" s="12"/>
      <c r="I164" s="4">
        <f t="shared" si="158"/>
        <v>0</v>
      </c>
    </row>
    <row r="165" spans="1:9" ht="15.75" x14ac:dyDescent="0.25">
      <c r="A165" s="33" t="s">
        <v>51</v>
      </c>
      <c r="B165" s="1">
        <v>48</v>
      </c>
      <c r="C165" s="1" t="s">
        <v>27</v>
      </c>
      <c r="D165" s="1" t="s">
        <v>7</v>
      </c>
      <c r="E165" s="11">
        <f t="shared" ref="E165" si="159">E166+E167</f>
        <v>26600.75215</v>
      </c>
      <c r="F165" s="11">
        <f>F166+F167</f>
        <v>7118008.9986899998</v>
      </c>
      <c r="G165" s="11">
        <f t="shared" ref="G165:H165" si="160">G166+G167</f>
        <v>7016504.0966899991</v>
      </c>
      <c r="H165" s="11">
        <f t="shared" si="160"/>
        <v>101504.902</v>
      </c>
      <c r="I165" s="11">
        <f t="shared" ref="I165" si="161">I166+I167</f>
        <v>7144609.7508399989</v>
      </c>
    </row>
    <row r="166" spans="1:9" s="34" customFormat="1" ht="15.75" x14ac:dyDescent="0.25">
      <c r="A166" s="28" t="s">
        <v>140</v>
      </c>
      <c r="B166" s="3">
        <v>48</v>
      </c>
      <c r="C166" s="3">
        <v>10</v>
      </c>
      <c r="D166" s="3" t="s">
        <v>7</v>
      </c>
      <c r="E166" s="10"/>
      <c r="F166" s="4">
        <f>SUM(G166:H166)</f>
        <v>0</v>
      </c>
      <c r="G166" s="10"/>
      <c r="H166" s="10"/>
      <c r="I166" s="4">
        <f>+E166+F166</f>
        <v>0</v>
      </c>
    </row>
    <row r="167" spans="1:9" ht="15.75" x14ac:dyDescent="0.25">
      <c r="A167" s="28" t="s">
        <v>52</v>
      </c>
      <c r="B167" s="3">
        <v>48</v>
      </c>
      <c r="C167" s="3">
        <v>20</v>
      </c>
      <c r="D167" s="3" t="s">
        <v>7</v>
      </c>
      <c r="E167" s="11">
        <f t="shared" ref="E167" si="162">E168+E178</f>
        <v>26600.75215</v>
      </c>
      <c r="F167" s="11">
        <f>F168+F178</f>
        <v>7118008.9986899998</v>
      </c>
      <c r="G167" s="11">
        <f t="shared" ref="G167:H167" si="163">G168+G178</f>
        <v>7016504.0966899991</v>
      </c>
      <c r="H167" s="11">
        <f t="shared" si="163"/>
        <v>101504.902</v>
      </c>
      <c r="I167" s="11">
        <f t="shared" ref="I167" si="164">I168+I178</f>
        <v>7144609.7508399989</v>
      </c>
    </row>
    <row r="168" spans="1:9" ht="15.75" x14ac:dyDescent="0.25">
      <c r="A168" s="28" t="s">
        <v>53</v>
      </c>
      <c r="B168" s="3">
        <v>48</v>
      </c>
      <c r="C168" s="3">
        <v>21</v>
      </c>
      <c r="D168" s="3" t="s">
        <v>7</v>
      </c>
      <c r="E168" s="11">
        <f t="shared" ref="E168" si="165">E169+E174+E175+E176+E177</f>
        <v>26600.75215</v>
      </c>
      <c r="F168" s="11">
        <f>F169+F174+F175+F176+F177</f>
        <v>7118008.9986899998</v>
      </c>
      <c r="G168" s="11">
        <f t="shared" ref="G168:H168" si="166">G169+G174+G175+G176+G177</f>
        <v>7016504.0966899991</v>
      </c>
      <c r="H168" s="11">
        <f t="shared" si="166"/>
        <v>101504.902</v>
      </c>
      <c r="I168" s="11">
        <f t="shared" ref="I168" si="167">I169+I174+I175+I176+I177</f>
        <v>7144609.7508399989</v>
      </c>
    </row>
    <row r="169" spans="1:9" ht="15.75" x14ac:dyDescent="0.25">
      <c r="A169" s="28" t="s">
        <v>52</v>
      </c>
      <c r="B169" s="3">
        <v>48</v>
      </c>
      <c r="C169" s="3">
        <v>21</v>
      </c>
      <c r="D169" s="3">
        <v>100</v>
      </c>
      <c r="E169" s="11">
        <f t="shared" ref="E169" si="168">E170+E171+E172+E173</f>
        <v>26600.75215</v>
      </c>
      <c r="F169" s="11">
        <f>F170+F171+F172+F173</f>
        <v>7118008.9986899998</v>
      </c>
      <c r="G169" s="11">
        <f t="shared" ref="G169:H169" si="169">G170+G171+G172+G173</f>
        <v>7016504.0966899991</v>
      </c>
      <c r="H169" s="11">
        <f t="shared" si="169"/>
        <v>101504.902</v>
      </c>
      <c r="I169" s="11">
        <f t="shared" ref="I169" si="170">I170+I171+I172+I173</f>
        <v>7144609.7508399989</v>
      </c>
    </row>
    <row r="170" spans="1:9" s="34" customFormat="1" ht="15.75" x14ac:dyDescent="0.25">
      <c r="A170" s="28" t="s">
        <v>141</v>
      </c>
      <c r="B170" s="3">
        <v>48</v>
      </c>
      <c r="C170" s="3">
        <v>21</v>
      </c>
      <c r="D170" s="3">
        <v>110</v>
      </c>
      <c r="E170" s="12"/>
      <c r="F170" s="4">
        <f t="shared" ref="F170:F178" si="171">SUM(G170:H170)</f>
        <v>0</v>
      </c>
      <c r="G170" s="12"/>
      <c r="H170" s="12"/>
      <c r="I170" s="4">
        <f t="shared" ref="I170:I178" si="172">+E170+F170</f>
        <v>0</v>
      </c>
    </row>
    <row r="171" spans="1:9" s="34" customFormat="1" ht="15.75" x14ac:dyDescent="0.25">
      <c r="A171" s="28" t="s">
        <v>54</v>
      </c>
      <c r="B171" s="3">
        <v>48</v>
      </c>
      <c r="C171" s="3">
        <v>21</v>
      </c>
      <c r="D171" s="3">
        <v>120</v>
      </c>
      <c r="E171" s="10"/>
      <c r="F171" s="4">
        <f t="shared" si="171"/>
        <v>1563317.35</v>
      </c>
      <c r="G171" s="10">
        <v>1563317.35</v>
      </c>
      <c r="H171" s="10"/>
      <c r="I171" s="4">
        <f t="shared" si="172"/>
        <v>1563317.35</v>
      </c>
    </row>
    <row r="172" spans="1:9" s="34" customFormat="1" ht="15.75" x14ac:dyDescent="0.25">
      <c r="A172" s="28" t="s">
        <v>142</v>
      </c>
      <c r="B172" s="3">
        <v>48</v>
      </c>
      <c r="C172" s="3">
        <v>21</v>
      </c>
      <c r="D172" s="3" t="s">
        <v>143</v>
      </c>
      <c r="E172" s="10">
        <v>26600.75215</v>
      </c>
      <c r="F172" s="4">
        <f t="shared" si="171"/>
        <v>0</v>
      </c>
      <c r="G172" s="10"/>
      <c r="H172" s="10"/>
      <c r="I172" s="4">
        <f t="shared" si="172"/>
        <v>26600.75215</v>
      </c>
    </row>
    <row r="173" spans="1:9" ht="15.75" x14ac:dyDescent="0.25">
      <c r="A173" s="28" t="s">
        <v>144</v>
      </c>
      <c r="B173" s="3">
        <v>48</v>
      </c>
      <c r="C173" s="3">
        <v>21</v>
      </c>
      <c r="D173" s="3" t="s">
        <v>145</v>
      </c>
      <c r="E173" s="10"/>
      <c r="F173" s="4">
        <f t="shared" si="171"/>
        <v>5554691.6486899992</v>
      </c>
      <c r="G173" s="4">
        <v>5453186.7466899995</v>
      </c>
      <c r="H173" s="10">
        <v>101504.902</v>
      </c>
      <c r="I173" s="4">
        <f t="shared" si="172"/>
        <v>5554691.6486899992</v>
      </c>
    </row>
    <row r="174" spans="1:9" ht="15.75" x14ac:dyDescent="0.25">
      <c r="A174" s="28" t="s">
        <v>146</v>
      </c>
      <c r="B174" s="3">
        <v>48</v>
      </c>
      <c r="C174" s="3">
        <v>21</v>
      </c>
      <c r="D174" s="3">
        <v>200</v>
      </c>
      <c r="E174" s="10"/>
      <c r="F174" s="4">
        <f t="shared" si="171"/>
        <v>0</v>
      </c>
      <c r="G174" s="10"/>
      <c r="H174" s="10"/>
      <c r="I174" s="4">
        <f t="shared" si="172"/>
        <v>0</v>
      </c>
    </row>
    <row r="175" spans="1:9" s="34" customFormat="1" ht="15.75" x14ac:dyDescent="0.25">
      <c r="A175" s="28" t="s">
        <v>147</v>
      </c>
      <c r="B175" s="3">
        <v>48</v>
      </c>
      <c r="C175" s="3">
        <v>21</v>
      </c>
      <c r="D175" s="3">
        <v>300</v>
      </c>
      <c r="E175" s="12"/>
      <c r="F175" s="4">
        <f t="shared" si="171"/>
        <v>0</v>
      </c>
      <c r="G175" s="12"/>
      <c r="H175" s="12"/>
      <c r="I175" s="4">
        <f t="shared" si="172"/>
        <v>0</v>
      </c>
    </row>
    <row r="176" spans="1:9" s="34" customFormat="1" ht="15.75" x14ac:dyDescent="0.25">
      <c r="A176" s="28" t="s">
        <v>148</v>
      </c>
      <c r="B176" s="3">
        <v>48</v>
      </c>
      <c r="C176" s="3">
        <v>21</v>
      </c>
      <c r="D176" s="3">
        <v>500</v>
      </c>
      <c r="E176" s="12"/>
      <c r="F176" s="4">
        <f t="shared" si="171"/>
        <v>0</v>
      </c>
      <c r="G176" s="12"/>
      <c r="H176" s="12"/>
      <c r="I176" s="4">
        <f t="shared" si="172"/>
        <v>0</v>
      </c>
    </row>
    <row r="177" spans="1:9" s="34" customFormat="1" ht="31.5" x14ac:dyDescent="0.25">
      <c r="A177" s="28" t="s">
        <v>149</v>
      </c>
      <c r="B177" s="3">
        <v>48</v>
      </c>
      <c r="C177" s="3">
        <v>21</v>
      </c>
      <c r="D177" s="3">
        <v>600</v>
      </c>
      <c r="E177" s="12"/>
      <c r="F177" s="4">
        <f t="shared" si="171"/>
        <v>0</v>
      </c>
      <c r="G177" s="12"/>
      <c r="H177" s="12"/>
      <c r="I177" s="4">
        <f t="shared" si="172"/>
        <v>0</v>
      </c>
    </row>
    <row r="178" spans="1:9" s="34" customFormat="1" ht="15.75" x14ac:dyDescent="0.25">
      <c r="A178" s="28" t="s">
        <v>150</v>
      </c>
      <c r="B178" s="3">
        <v>48</v>
      </c>
      <c r="C178" s="3">
        <v>22</v>
      </c>
      <c r="D178" s="3" t="s">
        <v>7</v>
      </c>
      <c r="E178" s="12"/>
      <c r="F178" s="4">
        <f t="shared" si="171"/>
        <v>0</v>
      </c>
      <c r="G178" s="12"/>
      <c r="H178" s="12"/>
      <c r="I178" s="4">
        <f t="shared" si="172"/>
        <v>0</v>
      </c>
    </row>
    <row r="180" spans="1:9" x14ac:dyDescent="0.25">
      <c r="G180" s="43"/>
    </row>
  </sheetData>
  <protectedRanges>
    <protectedRange password="CE28" sqref="F169:H169" name="Диапазон1_1_1_1_1"/>
    <protectedRange sqref="F45:H45 F51:H51 F53:H53 F31:H31 F33:H34 F48:H48 F37:H37 G49:H49 F43:H43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2-кв</vt:lpstr>
      <vt:lpstr>'2-кв'!Заголовки_для_печати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Asilbek Abdiyev</cp:lastModifiedBy>
  <cp:lastPrinted>2024-08-01T05:12:26Z</cp:lastPrinted>
  <dcterms:created xsi:type="dcterms:W3CDTF">2023-06-21T09:38:23Z</dcterms:created>
  <dcterms:modified xsi:type="dcterms:W3CDTF">2025-01-08T09:19:54Z</dcterms:modified>
</cp:coreProperties>
</file>